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4955" windowHeight="8445"/>
  </bookViews>
  <sheets>
    <sheet name="Приложение 1" sheetId="1" r:id="rId1"/>
    <sheet name="Приложение 2" sheetId="2" r:id="rId2"/>
    <sheet name="приложение 3" sheetId="7" r:id="rId3"/>
    <sheet name="приложение 4" sheetId="6" r:id="rId4"/>
    <sheet name="приложение 5" sheetId="3" r:id="rId5"/>
    <sheet name="приложение 6" sheetId="4" r:id="rId6"/>
    <sheet name="приложение № 7" sheetId="5" r:id="rId7"/>
    <sheet name="приложение 8" sheetId="8" r:id="rId8"/>
    <sheet name="приложение 9" sheetId="9" r:id="rId9"/>
  </sheets>
  <definedNames>
    <definedName name="_xlnm._FilterDatabase" localSheetId="5" hidden="1">'приложение 6'!$A$9:$J$124</definedName>
    <definedName name="bbi1iepey541b3erm5gspvzrtk" localSheetId="3">#REF!</definedName>
    <definedName name="bbi1iepey541b3erm5gspvzrtk">#REF!</definedName>
    <definedName name="eaho2ejrtdbq5dbiou1fruoidk" localSheetId="3">#REF!</definedName>
    <definedName name="eaho2ejrtdbq5dbiou1fruoidk">#REF!</definedName>
    <definedName name="frupzostrx2engzlq5coj1izgc" localSheetId="3">#REF!</definedName>
    <definedName name="frupzostrx2engzlq5coj1izgc">#REF!</definedName>
    <definedName name="hxw0shfsad1bl0w3rcqndiwdqc" localSheetId="3">#REF!</definedName>
    <definedName name="hxw0shfsad1bl0w3rcqndiwdqc">#REF!</definedName>
    <definedName name="idhebtridp4g55tiidmllpbcck" localSheetId="3">#REF!</definedName>
    <definedName name="idhebtridp4g55tiidmllpbcck">#REF!</definedName>
    <definedName name="ilgrxtqehl5ojfb14epb1v0vpk" localSheetId="3">#REF!</definedName>
    <definedName name="ilgrxtqehl5ojfb14epb1v0vpk">#REF!</definedName>
    <definedName name="iukfigxpatbnff5s3qskal4gtw" localSheetId="3">#REF!</definedName>
    <definedName name="iukfigxpatbnff5s3qskal4gtw">#REF!</definedName>
    <definedName name="jbdrlm0jnl44bjyvb5parwosvs" localSheetId="3">#REF!</definedName>
    <definedName name="jbdrlm0jnl44bjyvb5parwosvs">#REF!</definedName>
    <definedName name="jmacmxvbgdblzh0tvh4m0gadvc" localSheetId="3">#REF!</definedName>
    <definedName name="jmacmxvbgdblzh0tvh4m0gadvc">#REF!</definedName>
    <definedName name="lens0r1dzt0ivfvdjvc15ibd1c" localSheetId="3">#REF!</definedName>
    <definedName name="lens0r1dzt0ivfvdjvc15ibd1c">#REF!</definedName>
    <definedName name="lzvlrjqro14zjenw2ueuj40zww" localSheetId="3">#REF!</definedName>
    <definedName name="lzvlrjqro14zjenw2ueuj40zww">#REF!</definedName>
    <definedName name="miceqmminp2t5fkvq3dcp5azms" localSheetId="3">#REF!</definedName>
    <definedName name="miceqmminp2t5fkvq3dcp5azms">#REF!</definedName>
    <definedName name="muebv3fbrh0nbhfkcvkdiuichg" localSheetId="3">#REF!</definedName>
    <definedName name="muebv3fbrh0nbhfkcvkdiuichg">#REF!</definedName>
    <definedName name="oishsvraxpbc3jz3kk3m5zcwm0" localSheetId="3">#REF!</definedName>
    <definedName name="oishsvraxpbc3jz3kk3m5zcwm0">#REF!</definedName>
    <definedName name="OLE_LINK1" localSheetId="7">'приложение 8'!$A$2</definedName>
    <definedName name="pf4ktio2ct2wb5lic4d0ij22zg" localSheetId="3">#REF!</definedName>
    <definedName name="pf4ktio2ct2wb5lic4d0ij22zg">#REF!</definedName>
    <definedName name="qhgcjeqs4xbh5af0b0knrgslds" localSheetId="3">#REF!</definedName>
    <definedName name="qhgcjeqs4xbh5af0b0knrgslds">#REF!</definedName>
    <definedName name="qm1r2zbyvxaabczgs5nd53xmq4" localSheetId="3">#REF!</definedName>
    <definedName name="qm1r2zbyvxaabczgs5nd53xmq4">#REF!</definedName>
    <definedName name="qunp1nijp1aaxbgswizf0lz200" localSheetId="3">#REF!</definedName>
    <definedName name="qunp1nijp1aaxbgswizf0lz200">#REF!</definedName>
    <definedName name="rcn525ywmx4pde1kn3aevp0dfk" localSheetId="3">#REF!</definedName>
    <definedName name="rcn525ywmx4pde1kn3aevp0dfk">#REF!</definedName>
    <definedName name="swpjxblu3dbu33cqzchc5hkk0w" localSheetId="3">#REF!</definedName>
    <definedName name="swpjxblu3dbu33cqzchc5hkk0w">#REF!</definedName>
    <definedName name="syjdhdk35p4nh3cjfxnviauzls" localSheetId="3">#REF!</definedName>
    <definedName name="syjdhdk35p4nh3cjfxnviauzls">#REF!</definedName>
    <definedName name="t1iocfpqd13el1y2ekxnfpwstw" localSheetId="3">#REF!</definedName>
    <definedName name="t1iocfpqd13el1y2ekxnfpwstw">#REF!</definedName>
    <definedName name="tqwxsrwtrd3p34nrtmvfunozag" localSheetId="3">#REF!</definedName>
    <definedName name="tqwxsrwtrd3p34nrtmvfunozag">#REF!</definedName>
    <definedName name="u1m5vran2x1y11qx5xfu2j4tz4" localSheetId="3">#REF!</definedName>
    <definedName name="u1m5vran2x1y11qx5xfu2j4tz4">#REF!</definedName>
    <definedName name="ua41amkhph5c1h53xxk2wbxxpk" localSheetId="3">#REF!</definedName>
    <definedName name="ua41amkhph5c1h53xxk2wbxxpk">#REF!</definedName>
    <definedName name="vm2ikyzfyl3c3f2vbofwexhk2c" localSheetId="3">#REF!</definedName>
    <definedName name="vm2ikyzfyl3c3f2vbofwexhk2c">#REF!</definedName>
    <definedName name="w1nehiloq13fdfxu13klcaopgw" localSheetId="3">#REF!</definedName>
    <definedName name="w1nehiloq13fdfxu13klcaopgw">#REF!</definedName>
    <definedName name="whvhn4kg25bcn2skpkb3bqydz4" localSheetId="3">#REF!</definedName>
    <definedName name="whvhn4kg25bcn2skpkb3bqydz4">#REF!</definedName>
    <definedName name="wqazcjs4o12a5adpyzuqhb5cko" localSheetId="3">#REF!</definedName>
    <definedName name="wqazcjs4o12a5adpyzuqhb5cko">#REF!</definedName>
    <definedName name="x50bwhcspt2rtgjg0vg0hfk2ns" localSheetId="3">#REF!</definedName>
    <definedName name="x50bwhcspt2rtgjg0vg0hfk2ns">#REF!</definedName>
    <definedName name="xfiudkw3z5aq3govpiyzsxyki0" localSheetId="3">#REF!</definedName>
    <definedName name="xfiudkw3z5aq3govpiyzsxyki0">#REF!</definedName>
    <definedName name="_xlnm.Print_Titles" localSheetId="4">'приложение 5'!$9:$10</definedName>
    <definedName name="_xlnm.Print_Area" localSheetId="1">'Приложение 2'!$A$1:$F$36</definedName>
    <definedName name="_xlnm.Print_Area" localSheetId="5">'приложение 6'!$A$1:$I$124</definedName>
  </definedNames>
  <calcPr calcId="125725"/>
</workbook>
</file>

<file path=xl/calcChain.xml><?xml version="1.0" encoding="utf-8"?>
<calcChain xmlns="http://schemas.openxmlformats.org/spreadsheetml/2006/main">
  <c r="H92" i="5"/>
  <c r="G92"/>
  <c r="F92"/>
  <c r="A103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7" s="1"/>
  <c r="A128" s="1"/>
  <c r="A129" s="1"/>
  <c r="A130" s="1"/>
  <c r="A131" s="1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02"/>
  <c r="A101"/>
  <c r="I24" i="4"/>
  <c r="H24"/>
  <c r="G24"/>
  <c r="A29" l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4" i="5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3"/>
  <c r="A12"/>
  <c r="A11"/>
  <c r="H138" l="1"/>
  <c r="H137" s="1"/>
  <c r="H136" s="1"/>
  <c r="H135" s="1"/>
  <c r="G138"/>
  <c r="G137" s="1"/>
  <c r="G136" s="1"/>
  <c r="G135" s="1"/>
  <c r="F138"/>
  <c r="F137" s="1"/>
  <c r="F136" s="1"/>
  <c r="F135" s="1"/>
  <c r="I37" i="4"/>
  <c r="H37"/>
  <c r="G37"/>
  <c r="E19" i="8" l="1"/>
  <c r="H43" i="5"/>
  <c r="H42" s="1"/>
  <c r="H41" s="1"/>
  <c r="H40" s="1"/>
  <c r="G43"/>
  <c r="G42" s="1"/>
  <c r="G41" s="1"/>
  <c r="G40" s="1"/>
  <c r="I27" i="4" l="1"/>
  <c r="H27"/>
  <c r="H25"/>
  <c r="F19" i="8"/>
  <c r="D19"/>
  <c r="G25" i="4"/>
  <c r="I43"/>
  <c r="I42" s="1"/>
  <c r="H43"/>
  <c r="H42" s="1"/>
  <c r="G43"/>
  <c r="G42" s="1"/>
  <c r="M52" i="6"/>
  <c r="O45"/>
  <c r="N45"/>
  <c r="M45"/>
  <c r="D21" i="1"/>
  <c r="O42" i="6"/>
  <c r="N42"/>
  <c r="O46"/>
  <c r="N46"/>
  <c r="O49"/>
  <c r="N49"/>
  <c r="O52"/>
  <c r="N52"/>
  <c r="M49"/>
  <c r="M42"/>
  <c r="M46"/>
  <c r="O41" l="1"/>
  <c r="N41"/>
  <c r="M41"/>
  <c r="H99" i="5" l="1"/>
  <c r="H98" s="1"/>
  <c r="H97" s="1"/>
  <c r="G99"/>
  <c r="G98" s="1"/>
  <c r="G97" s="1"/>
  <c r="F99"/>
  <c r="F98" s="1"/>
  <c r="F97" s="1"/>
  <c r="H58"/>
  <c r="G58"/>
  <c r="F58"/>
  <c r="F43"/>
  <c r="F42" s="1"/>
  <c r="F41" s="1"/>
  <c r="F40" s="1"/>
  <c r="H133" l="1"/>
  <c r="H132" s="1"/>
  <c r="H131" s="1"/>
  <c r="H130" s="1"/>
  <c r="G133"/>
  <c r="G132" s="1"/>
  <c r="G131" s="1"/>
  <c r="G130" s="1"/>
  <c r="F133"/>
  <c r="F132" s="1"/>
  <c r="F131" s="1"/>
  <c r="F130" s="1"/>
  <c r="I15" i="4" l="1"/>
  <c r="I14" s="1"/>
  <c r="I13" s="1"/>
  <c r="I12" s="1"/>
  <c r="H15"/>
  <c r="H14" s="1"/>
  <c r="H13" s="1"/>
  <c r="H12" s="1"/>
  <c r="A18" i="6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O18"/>
  <c r="N18"/>
  <c r="N17" s="1"/>
  <c r="M18"/>
  <c r="M17" s="1"/>
  <c r="I65" i="4"/>
  <c r="H65"/>
  <c r="G67"/>
  <c r="G77"/>
  <c r="H77"/>
  <c r="H72" s="1"/>
  <c r="H71" s="1"/>
  <c r="I77"/>
  <c r="I72" s="1"/>
  <c r="I71" s="1"/>
  <c r="G14" i="5"/>
  <c r="G13" s="1"/>
  <c r="G12" s="1"/>
  <c r="G11" s="1"/>
  <c r="G10" s="1"/>
  <c r="H14"/>
  <c r="H13" s="1"/>
  <c r="H12" s="1"/>
  <c r="H11" s="1"/>
  <c r="H10" s="1"/>
  <c r="F14"/>
  <c r="F13" s="1"/>
  <c r="F12" s="1"/>
  <c r="F11" s="1"/>
  <c r="F10" s="1"/>
  <c r="G20"/>
  <c r="G19" s="1"/>
  <c r="G18" s="1"/>
  <c r="G17" s="1"/>
  <c r="G16" s="1"/>
  <c r="H20"/>
  <c r="H19" s="1"/>
  <c r="H18" s="1"/>
  <c r="H17" s="1"/>
  <c r="H16" s="1"/>
  <c r="F20"/>
  <c r="F19" s="1"/>
  <c r="F18" s="1"/>
  <c r="F17" s="1"/>
  <c r="F16" s="1"/>
  <c r="G26"/>
  <c r="G25" s="1"/>
  <c r="G24" s="1"/>
  <c r="G23" s="1"/>
  <c r="H26"/>
  <c r="H25" s="1"/>
  <c r="H24" s="1"/>
  <c r="H23" s="1"/>
  <c r="F26"/>
  <c r="F25" s="1"/>
  <c r="F24" s="1"/>
  <c r="F23" s="1"/>
  <c r="G31"/>
  <c r="G30" s="1"/>
  <c r="G29" s="1"/>
  <c r="G28" s="1"/>
  <c r="H31"/>
  <c r="H30" s="1"/>
  <c r="H29" s="1"/>
  <c r="H28" s="1"/>
  <c r="F31"/>
  <c r="F30" s="1"/>
  <c r="F29" s="1"/>
  <c r="F28" s="1"/>
  <c r="G36"/>
  <c r="G35" s="1"/>
  <c r="G34" s="1"/>
  <c r="G33" s="1"/>
  <c r="H36"/>
  <c r="H35" s="1"/>
  <c r="H34" s="1"/>
  <c r="H33" s="1"/>
  <c r="F36"/>
  <c r="F35" s="1"/>
  <c r="F34" s="1"/>
  <c r="F33" s="1"/>
  <c r="G48"/>
  <c r="G47" s="1"/>
  <c r="G46" s="1"/>
  <c r="H48"/>
  <c r="H47" s="1"/>
  <c r="H46" s="1"/>
  <c r="F48"/>
  <c r="F47" s="1"/>
  <c r="F46" s="1"/>
  <c r="G57"/>
  <c r="G56" s="1"/>
  <c r="G55" s="1"/>
  <c r="G39" s="1"/>
  <c r="G38" s="1"/>
  <c r="H57"/>
  <c r="H56" s="1"/>
  <c r="H55" s="1"/>
  <c r="H39" s="1"/>
  <c r="H38" s="1"/>
  <c r="F57"/>
  <c r="F56" s="1"/>
  <c r="F55" s="1"/>
  <c r="F39" s="1"/>
  <c r="F38" s="1"/>
  <c r="G70"/>
  <c r="G69" s="1"/>
  <c r="G68" s="1"/>
  <c r="G67" s="1"/>
  <c r="G60" s="1"/>
  <c r="H70"/>
  <c r="H69" s="1"/>
  <c r="H68" s="1"/>
  <c r="H67" s="1"/>
  <c r="H60" s="1"/>
  <c r="F70"/>
  <c r="F69" s="1"/>
  <c r="F68" s="1"/>
  <c r="F67" s="1"/>
  <c r="F60" s="1"/>
  <c r="G76"/>
  <c r="G75" s="1"/>
  <c r="G74" s="1"/>
  <c r="H76"/>
  <c r="H75" s="1"/>
  <c r="H74" s="1"/>
  <c r="F76"/>
  <c r="F75" s="1"/>
  <c r="F74" s="1"/>
  <c r="G80"/>
  <c r="G79" s="1"/>
  <c r="G78" s="1"/>
  <c r="H80"/>
  <c r="H79" s="1"/>
  <c r="H78" s="1"/>
  <c r="F80"/>
  <c r="F79" s="1"/>
  <c r="F78" s="1"/>
  <c r="F73" s="1"/>
  <c r="G85"/>
  <c r="G84" s="1"/>
  <c r="G83" s="1"/>
  <c r="G82" s="1"/>
  <c r="H85"/>
  <c r="H84" s="1"/>
  <c r="H83" s="1"/>
  <c r="H82" s="1"/>
  <c r="F85"/>
  <c r="F84" s="1"/>
  <c r="F83" s="1"/>
  <c r="F82" s="1"/>
  <c r="G90"/>
  <c r="G89" s="1"/>
  <c r="G88" s="1"/>
  <c r="G87" s="1"/>
  <c r="H90"/>
  <c r="H89" s="1"/>
  <c r="H88" s="1"/>
  <c r="H87" s="1"/>
  <c r="F90"/>
  <c r="F89" s="1"/>
  <c r="F88" s="1"/>
  <c r="F87" s="1"/>
  <c r="G94"/>
  <c r="G93" s="1"/>
  <c r="H94"/>
  <c r="H93" s="1"/>
  <c r="F95"/>
  <c r="F94" s="1"/>
  <c r="F93" s="1"/>
  <c r="G108"/>
  <c r="G107" s="1"/>
  <c r="G106" s="1"/>
  <c r="H108"/>
  <c r="H107" s="1"/>
  <c r="H106" s="1"/>
  <c r="F108"/>
  <c r="F107" s="1"/>
  <c r="F106" s="1"/>
  <c r="G118"/>
  <c r="G117" s="1"/>
  <c r="G116" s="1"/>
  <c r="G115" s="1"/>
  <c r="H118"/>
  <c r="H117" s="1"/>
  <c r="H116" s="1"/>
  <c r="H115" s="1"/>
  <c r="F118"/>
  <c r="F117" s="1"/>
  <c r="F116" s="1"/>
  <c r="F115" s="1"/>
  <c r="G123"/>
  <c r="G122" s="1"/>
  <c r="G121" s="1"/>
  <c r="G120" s="1"/>
  <c r="H123"/>
  <c r="H122" s="1"/>
  <c r="H121" s="1"/>
  <c r="H120" s="1"/>
  <c r="F123"/>
  <c r="F122" s="1"/>
  <c r="F121" s="1"/>
  <c r="F120" s="1"/>
  <c r="G128"/>
  <c r="G127" s="1"/>
  <c r="G126" s="1"/>
  <c r="G125" s="1"/>
  <c r="H128"/>
  <c r="H127" s="1"/>
  <c r="H126" s="1"/>
  <c r="H125" s="1"/>
  <c r="F128"/>
  <c r="F127" s="1"/>
  <c r="F126" s="1"/>
  <c r="F125" s="1"/>
  <c r="G143"/>
  <c r="G142" s="1"/>
  <c r="G141" s="1"/>
  <c r="G140" s="1"/>
  <c r="H143"/>
  <c r="H142" s="1"/>
  <c r="H141" s="1"/>
  <c r="H140" s="1"/>
  <c r="F143"/>
  <c r="F142" s="1"/>
  <c r="F141" s="1"/>
  <c r="F140" s="1"/>
  <c r="G15" i="4"/>
  <c r="G14" s="1"/>
  <c r="G13" s="1"/>
  <c r="G12" s="1"/>
  <c r="H32"/>
  <c r="H31" s="1"/>
  <c r="I32"/>
  <c r="I31" s="1"/>
  <c r="G32"/>
  <c r="G31" s="1"/>
  <c r="H35"/>
  <c r="H34" s="1"/>
  <c r="I35"/>
  <c r="I34" s="1"/>
  <c r="H46"/>
  <c r="H45" s="1"/>
  <c r="I46"/>
  <c r="I45" s="1"/>
  <c r="G46"/>
  <c r="G45" s="1"/>
  <c r="H54"/>
  <c r="H53" s="1"/>
  <c r="H52" s="1"/>
  <c r="H51" s="1"/>
  <c r="E15" i="3" s="1"/>
  <c r="I54" i="4"/>
  <c r="I53" s="1"/>
  <c r="I52" s="1"/>
  <c r="I51" s="1"/>
  <c r="F15" i="3" s="1"/>
  <c r="H59" i="4"/>
  <c r="H58" s="1"/>
  <c r="H57" s="1"/>
  <c r="H56" s="1"/>
  <c r="E16" i="3" s="1"/>
  <c r="I59" i="4"/>
  <c r="I58" s="1"/>
  <c r="I57" s="1"/>
  <c r="I56" s="1"/>
  <c r="F16" i="3" s="1"/>
  <c r="G59" i="4"/>
  <c r="G58" s="1"/>
  <c r="G57" s="1"/>
  <c r="G56" s="1"/>
  <c r="D16" i="3" s="1"/>
  <c r="G65" i="4"/>
  <c r="H67"/>
  <c r="I67"/>
  <c r="H86"/>
  <c r="H85" s="1"/>
  <c r="H84" s="1"/>
  <c r="H82" s="1"/>
  <c r="E21" i="3" s="1"/>
  <c r="I86" i="4"/>
  <c r="I85" s="1"/>
  <c r="I84" s="1"/>
  <c r="I82" s="1"/>
  <c r="F21" i="3" s="1"/>
  <c r="G86" i="4"/>
  <c r="G85" s="1"/>
  <c r="G84" s="1"/>
  <c r="G82" s="1"/>
  <c r="D21" i="3" s="1"/>
  <c r="H96" i="4"/>
  <c r="H95" s="1"/>
  <c r="H91" s="1"/>
  <c r="H90" s="1"/>
  <c r="I96"/>
  <c r="I95" s="1"/>
  <c r="G96"/>
  <c r="G95" s="1"/>
  <c r="G91" s="1"/>
  <c r="G90" s="1"/>
  <c r="H103"/>
  <c r="H102" s="1"/>
  <c r="H101" s="1"/>
  <c r="H100" s="1"/>
  <c r="H99" s="1"/>
  <c r="H98" s="1"/>
  <c r="I103"/>
  <c r="I102" s="1"/>
  <c r="I101" s="1"/>
  <c r="I100" s="1"/>
  <c r="I99" s="1"/>
  <c r="I98" s="1"/>
  <c r="G103"/>
  <c r="G102" s="1"/>
  <c r="G101" s="1"/>
  <c r="G100" s="1"/>
  <c r="G99" s="1"/>
  <c r="G98" s="1"/>
  <c r="H109"/>
  <c r="H108" s="1"/>
  <c r="I109"/>
  <c r="I108" s="1"/>
  <c r="G109"/>
  <c r="G108" s="1"/>
  <c r="H112"/>
  <c r="H111" s="1"/>
  <c r="I112"/>
  <c r="I111" s="1"/>
  <c r="G112"/>
  <c r="G111" s="1"/>
  <c r="H115"/>
  <c r="H114" s="1"/>
  <c r="I115"/>
  <c r="G115"/>
  <c r="G114" s="1"/>
  <c r="H21"/>
  <c r="H20" s="1"/>
  <c r="H19" s="1"/>
  <c r="H18" s="1"/>
  <c r="I21"/>
  <c r="I20" s="1"/>
  <c r="I19" s="1"/>
  <c r="I18" s="1"/>
  <c r="G21"/>
  <c r="G20" s="1"/>
  <c r="G19" s="1"/>
  <c r="G18" s="1"/>
  <c r="I121"/>
  <c r="I120" s="1"/>
  <c r="I119" s="1"/>
  <c r="H121"/>
  <c r="H120" s="1"/>
  <c r="H119" s="1"/>
  <c r="G121"/>
  <c r="G120" s="1"/>
  <c r="G119" s="1"/>
  <c r="G118" s="1"/>
  <c r="D28" i="3" s="1"/>
  <c r="G27" i="4"/>
  <c r="O39" i="6"/>
  <c r="N39"/>
  <c r="M39"/>
  <c r="O37"/>
  <c r="N37"/>
  <c r="M37"/>
  <c r="O33"/>
  <c r="N33"/>
  <c r="M33"/>
  <c r="O31"/>
  <c r="N31"/>
  <c r="M31"/>
  <c r="O22"/>
  <c r="N22"/>
  <c r="M22"/>
  <c r="A10" i="5"/>
  <c r="G54" i="4"/>
  <c r="G53" s="1"/>
  <c r="G52" s="1"/>
  <c r="G51" s="1"/>
  <c r="D15" i="3" s="1"/>
  <c r="G35" i="4"/>
  <c r="G34" s="1"/>
  <c r="A1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D36" i="1"/>
  <c r="A12"/>
  <c r="A13" s="1"/>
  <c r="A14" s="1"/>
  <c r="A15" s="1"/>
  <c r="A16" s="1"/>
  <c r="A17" s="1"/>
  <c r="A18" s="1"/>
  <c r="A19" s="1"/>
  <c r="A20" s="1"/>
  <c r="A22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F21"/>
  <c r="F36" s="1"/>
  <c r="E21"/>
  <c r="E36" s="1"/>
  <c r="D12" i="3" l="1"/>
  <c r="I17" i="4"/>
  <c r="F12" i="3"/>
  <c r="E12"/>
  <c r="I23" i="4"/>
  <c r="H23"/>
  <c r="F25" i="3"/>
  <c r="H69" i="4"/>
  <c r="I69"/>
  <c r="I41"/>
  <c r="I40" s="1"/>
  <c r="F14" i="3" s="1"/>
  <c r="G41" i="4"/>
  <c r="G40" s="1"/>
  <c r="D14" i="3" s="1"/>
  <c r="H41" i="4"/>
  <c r="H40" s="1"/>
  <c r="E14" i="3" s="1"/>
  <c r="I91" i="4"/>
  <c r="I90" s="1"/>
  <c r="I89" s="1"/>
  <c r="G72"/>
  <c r="G71" s="1"/>
  <c r="G69" s="1"/>
  <c r="G76"/>
  <c r="I76"/>
  <c r="H76"/>
  <c r="G23"/>
  <c r="H118"/>
  <c r="E28" i="3" s="1"/>
  <c r="E27" s="1"/>
  <c r="H107" i="4"/>
  <c r="E26" i="3" s="1"/>
  <c r="I64" i="4"/>
  <c r="I63" s="1"/>
  <c r="I62" s="1"/>
  <c r="I61" s="1"/>
  <c r="I107"/>
  <c r="G64"/>
  <c r="G63" s="1"/>
  <c r="G62" s="1"/>
  <c r="I114"/>
  <c r="G73" i="5"/>
  <c r="F72"/>
  <c r="H22"/>
  <c r="H9" s="1"/>
  <c r="G22"/>
  <c r="G9" s="1"/>
  <c r="H61"/>
  <c r="H73"/>
  <c r="H64" i="4"/>
  <c r="H63" s="1"/>
  <c r="H62" s="1"/>
  <c r="E18" i="3" s="1"/>
  <c r="G107" i="4"/>
  <c r="D26" i="3" s="1"/>
  <c r="N16" i="6"/>
  <c r="N56" s="1"/>
  <c r="D27" i="3"/>
  <c r="G117" i="4"/>
  <c r="D25" i="3"/>
  <c r="D24" s="1"/>
  <c r="E25"/>
  <c r="O16" i="6"/>
  <c r="O56" s="1"/>
  <c r="O17"/>
  <c r="F61" i="5"/>
  <c r="G61"/>
  <c r="G89" i="4"/>
  <c r="M16" i="6"/>
  <c r="M56" s="1"/>
  <c r="I118" i="4"/>
  <c r="H89"/>
  <c r="H88" s="1"/>
  <c r="F22" i="5"/>
  <c r="F9" s="1"/>
  <c r="G72" l="1"/>
  <c r="G146" s="1"/>
  <c r="I11" i="4"/>
  <c r="I124" s="1"/>
  <c r="F13" i="3"/>
  <c r="F11" s="1"/>
  <c r="H17" i="4"/>
  <c r="H72" i="5"/>
  <c r="H146" s="1"/>
  <c r="E24" i="3"/>
  <c r="F23"/>
  <c r="F22" s="1"/>
  <c r="I88" i="4"/>
  <c r="F146" i="5"/>
  <c r="F26" i="3"/>
  <c r="F24" s="1"/>
  <c r="H70" i="4"/>
  <c r="E20" i="3" s="1"/>
  <c r="E19" s="1"/>
  <c r="I70" i="4"/>
  <c r="F20" i="3" s="1"/>
  <c r="F19" s="1"/>
  <c r="G70" i="4"/>
  <c r="D20" i="3" s="1"/>
  <c r="D19" s="1"/>
  <c r="D18"/>
  <c r="D17" s="1"/>
  <c r="H117" i="4"/>
  <c r="F18" i="3"/>
  <c r="F17" s="1"/>
  <c r="G61" i="4"/>
  <c r="H61"/>
  <c r="E17" i="3"/>
  <c r="F28"/>
  <c r="F27" s="1"/>
  <c r="I117" i="4"/>
  <c r="D23" i="3"/>
  <c r="D22" s="1"/>
  <c r="G88" i="4"/>
  <c r="E23" i="3"/>
  <c r="E22" s="1"/>
  <c r="E13" l="1"/>
  <c r="E11" s="1"/>
  <c r="E30" s="1"/>
  <c r="H11" i="4"/>
  <c r="H124" s="1"/>
  <c r="H10" s="1"/>
  <c r="I10"/>
  <c r="F30" i="3"/>
  <c r="G17" i="4"/>
  <c r="D13" i="3" l="1"/>
  <c r="D11" s="1"/>
  <c r="D30" s="1"/>
  <c r="G11" i="4"/>
  <c r="G124" s="1"/>
  <c r="G10" s="1"/>
</calcChain>
</file>

<file path=xl/sharedStrings.xml><?xml version="1.0" encoding="utf-8"?>
<sst xmlns="http://schemas.openxmlformats.org/spreadsheetml/2006/main" count="1427" uniqueCount="480">
  <si>
    <t xml:space="preserve">                                        </t>
  </si>
  <si>
    <t xml:space="preserve">                                                             </t>
  </si>
  <si>
    <t>(тыс.рублей)</t>
  </si>
  <si>
    <t>№   строки</t>
  </si>
  <si>
    <t>Код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</si>
  <si>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</si>
  <si>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Кредиты кредитных организаций в валюте Российской Федерации</t>
  </si>
  <si>
    <t>Получение  кредитов от кредитных организаций в валюте Российской Федерации</t>
  </si>
  <si>
    <t>Получение  кредитов от кредитных организаций бюджетами муниципальных районов в валюте Российской Федерации</t>
  </si>
  <si>
    <t>Погашение  кредитов, предоставленных  кредитными организациями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</si>
  <si>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</si>
  <si>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</si>
  <si>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</si>
  <si>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бюджетами муниципальных районов  в валюте Российской Федерации</t>
  </si>
  <si>
    <t>Погашение бюджетных кредитов, полученных от  других бюджетов бюджетной системы Российской  Федерации в валюте Российской Федерации</t>
  </si>
  <si>
    <t>Погашение бюджетами муниципальных районов  кредитов от других бюджетов бюджетной системы  Российской Федерации в валюте Российской  Федерации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</si>
  <si>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</si>
  <si>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</si>
  <si>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</si>
  <si>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</si>
  <si>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</si>
  <si>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</si>
  <si>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</si>
  <si>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</t>
  </si>
  <si>
    <t>090 01 02 00 00 00 0000 000</t>
  </si>
  <si>
    <t>090 01 02 00 00 00 0000 700</t>
  </si>
  <si>
    <t>090 01 02 00 00 05 0000 710</t>
  </si>
  <si>
    <t>090 01 02 00 00 00 0000 800</t>
  </si>
  <si>
    <t>090 01 02 00 00 05 0000 810</t>
  </si>
  <si>
    <t>090 01 03 00 00 00 0000 000</t>
  </si>
  <si>
    <t>090 01 03 00 00 00 0000 700</t>
  </si>
  <si>
    <t xml:space="preserve">090 01 03 00 00 05 0000 710 </t>
  </si>
  <si>
    <t>090 01 03 00 00 00 0000 800</t>
  </si>
  <si>
    <t>090 01 03 00 00 05 0000 810</t>
  </si>
  <si>
    <t>090 01 06 00 00 00 0000 000</t>
  </si>
  <si>
    <t>090 01 06 05 00 00 0000 000</t>
  </si>
  <si>
    <t>090 01 06 05 00 00 0000 600</t>
  </si>
  <si>
    <t>090 01 06 05 02 05 0000 640</t>
  </si>
  <si>
    <t>090 01 06 05 00 00 0000 500</t>
  </si>
  <si>
    <t>090 01 06 05 02 05 0000 540</t>
  </si>
  <si>
    <t xml:space="preserve">                                             Приложение 1</t>
  </si>
  <si>
    <t>Увеличение  остатков  средств бюджета</t>
  </si>
  <si>
    <t>Увеличение прочих остатков средств бюджета</t>
  </si>
  <si>
    <t>Увеличение прочих остатков денежных средств бюджета</t>
  </si>
  <si>
    <t>Уменьшение остатков средств бюджета</t>
  </si>
  <si>
    <t>Уменьшеение прочих остатков средств бюджета</t>
  </si>
  <si>
    <t>Уменьшение прочих остатков денежных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</si>
  <si>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</si>
  <si>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</si>
  <si>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                                            Приложение 2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</si>
  <si>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</si>
  <si>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1 13 02065 10 0000 130</t>
  </si>
  <si>
    <t>Доходы, поступающие в порядке возмещения расходов, понесенных в связи с эксплуатацией  имущества сельских поселений</t>
  </si>
  <si>
    <t>1 17 01050 10 0000 180</t>
  </si>
  <si>
    <t>Невыясненные поступления, зачисляемые в бюджеты сельских поселений</t>
  </si>
  <si>
    <t>1 17 05050 10 0000 180</t>
  </si>
  <si>
    <t>Прочие неналоговые доходы бюджетов сельских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</si>
  <si>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</si>
  <si>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Приложение 5</t>
  </si>
  <si>
    <t xml:space="preserve">                                                                                                сельского Совета депутатов</t>
  </si>
  <si>
    <t>(тыс. рублей)</t>
  </si>
  <si>
    <t>№ строки</t>
  </si>
  <si>
    <t>Наименование показателя бюджетной классификации</t>
  </si>
  <si>
    <t>Раздел, подраздел</t>
  </si>
  <si>
    <t>1</t>
  </si>
  <si>
    <t>2</t>
  </si>
  <si>
    <t>3</t>
  </si>
  <si>
    <t>4</t>
  </si>
  <si>
    <t>5</t>
  </si>
  <si>
    <t>ОБЩЕГОСУДАРСТВЕННЫЕ ВОПРОСЫ</t>
  </si>
  <si>
    <t>0100</t>
  </si>
  <si>
    <t>Функционирование высшего должностного лица субъекта Российской 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</si>
  <si>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</si>
  <si>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</si>
  <si>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</si>
  <si>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</si>
  <si>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</si>
  <si>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6</t>
  </si>
  <si>
    <t>Резервные фонды</t>
  </si>
  <si>
    <t>0111</t>
  </si>
  <si>
    <t>7</t>
  </si>
  <si>
    <t>Другие общегосударственные вопросы</t>
  </si>
  <si>
    <t>0113</t>
  </si>
  <si>
    <t>8</t>
  </si>
  <si>
    <t>НАЦИОНАЛЬНАЯ ОБОРОНА</t>
  </si>
  <si>
    <t>0200</t>
  </si>
  <si>
    <t>9</t>
  </si>
  <si>
    <t>Мобилизационная и вневойсковая подготовка</t>
  </si>
  <si>
    <t>0203</t>
  </si>
  <si>
    <t>10</t>
  </si>
  <si>
    <t>НАЦИОНАЛЬНАЯ БЕЗОПАСНОСТЬ И ПРАВООХРАНИТЕЛЬНАЯ ДЕЯТЕЛЬНОСТЬ</t>
  </si>
  <si>
    <t>0300</t>
  </si>
  <si>
    <t>11</t>
  </si>
  <si>
    <t>0310</t>
  </si>
  <si>
    <t>12</t>
  </si>
  <si>
    <t>Другие вопросы в области национальной безопасности и правоохранительной деятельности</t>
  </si>
  <si>
    <t>0314</t>
  </si>
  <si>
    <t>13</t>
  </si>
  <si>
    <t>НАЦИОНАЛЬНАЯ ЭКОНОМИКА</t>
  </si>
  <si>
    <t>0400</t>
  </si>
  <si>
    <t>14</t>
  </si>
  <si>
    <t>Дорожное хозяйство (дорожные фонды)</t>
  </si>
  <si>
    <t>0409</t>
  </si>
  <si>
    <t>15</t>
  </si>
  <si>
    <t>ЖИЛИЩНО-КОММУНАЛЬНОЕ ХОЗЯЙСТВО</t>
  </si>
  <si>
    <t>0500</t>
  </si>
  <si>
    <t>16</t>
  </si>
  <si>
    <t>Жилищное хозяйство</t>
  </si>
  <si>
    <t>0501</t>
  </si>
  <si>
    <t>17</t>
  </si>
  <si>
    <t>Благоустройство</t>
  </si>
  <si>
    <t>0503</t>
  </si>
  <si>
    <t>18</t>
  </si>
  <si>
    <t>КУЛЬТУРА, КИНЕМАТОГРАФИЯ</t>
  </si>
  <si>
    <t>0800</t>
  </si>
  <si>
    <t>20</t>
  </si>
  <si>
    <t>Культура</t>
  </si>
  <si>
    <t>0801</t>
  </si>
  <si>
    <t>Условно утвержденные расходы</t>
  </si>
  <si>
    <t>Всего</t>
  </si>
  <si>
    <t>Приложение № 6</t>
  </si>
  <si>
    <t xml:space="preserve">Ведомственная структура расходов бюджета </t>
  </si>
  <si>
    <t>(тыс. руб.)</t>
  </si>
  <si>
    <t>Наименование главных распорядителей и наименование показателей бюджетной классификации</t>
  </si>
  <si>
    <t>Код ведомства</t>
  </si>
  <si>
    <t>Целевая статья</t>
  </si>
  <si>
    <t>Вид расхо-дов</t>
  </si>
  <si>
    <t>Общегосударственные вопросы</t>
  </si>
  <si>
    <t>8510000000</t>
  </si>
  <si>
    <t>Глава местной администрации (исполнитено-распорядительного органа муниципального образования)</t>
  </si>
  <si>
    <t>8510080220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</si>
  <si>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</si>
  <si>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</si>
  <si>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</si>
  <si>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</si>
  <si>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8510080210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</si>
  <si>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</si>
  <si>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</si>
  <si>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</si>
  <si>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</si>
  <si>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8510080340</t>
  </si>
  <si>
    <t>1,0</t>
  </si>
  <si>
    <t>Межбюджетные трансферты</t>
  </si>
  <si>
    <t>500</t>
  </si>
  <si>
    <t>Иные межбюджетные трансферты</t>
  </si>
  <si>
    <t>540</t>
  </si>
  <si>
    <t>8510080350</t>
  </si>
  <si>
    <t>8510080310</t>
  </si>
  <si>
    <t xml:space="preserve">Резервные фонды </t>
  </si>
  <si>
    <t>8510080110</t>
  </si>
  <si>
    <t>800</t>
  </si>
  <si>
    <t>Резервные средства</t>
  </si>
  <si>
    <t>870</t>
  </si>
  <si>
    <t>8510075140</t>
  </si>
  <si>
    <t>8510051180</t>
  </si>
  <si>
    <t>0200000000</t>
  </si>
  <si>
    <t>0210000000</t>
  </si>
  <si>
    <t>0210086110</t>
  </si>
  <si>
    <t xml:space="preserve">Другие расходы в области национальной безопасности и правоохранительной деятельности </t>
  </si>
  <si>
    <t>0220000000</t>
  </si>
  <si>
    <t>0220086210</t>
  </si>
  <si>
    <t>Дорожное хозяйство</t>
  </si>
  <si>
    <t>0300000000</t>
  </si>
  <si>
    <t>0100000000</t>
  </si>
  <si>
    <t>0110000000</t>
  </si>
  <si>
    <t>0110087110</t>
  </si>
  <si>
    <t>0130000000</t>
  </si>
  <si>
    <t>0130087320</t>
  </si>
  <si>
    <t>0130087330</t>
  </si>
  <si>
    <t>0120000000</t>
  </si>
  <si>
    <t>Культура, кинематография</t>
  </si>
  <si>
    <t>8510082500</t>
  </si>
  <si>
    <t>Условно-утвержденные расходы</t>
  </si>
  <si>
    <t>ВСЕГО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</si>
  <si>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Приложение 7</t>
  </si>
  <si>
    <t>ВР</t>
  </si>
  <si>
    <t>РЗ, ПР</t>
  </si>
  <si>
    <t>8510000000 </t>
  </si>
  <si>
    <t>Закупка товаров, работ и услуг для  обеспечения государственных (муниципальных) нужд</t>
  </si>
  <si>
    <t>Иные бюджетные ассигнования</t>
  </si>
  <si>
    <t>Функционирование высшего должностного лица субъекта Российской Федерации и муниципального образования</t>
  </si>
  <si>
    <t xml:space="preserve"> </t>
  </si>
  <si>
    <t>Код классификации доходов бюджета</t>
  </si>
  <si>
    <t>Наименование кода классификации доходов бюджета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</si>
  <si>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</si>
  <si>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</si>
  <si>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</si>
  <si>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</si>
  <si>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</si>
  <si>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</si>
  <si>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</si>
  <si>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</si>
  <si>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000</t>
  </si>
  <si>
    <t>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</si>
  <si>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</si>
  <si>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</si>
  <si>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</si>
  <si>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</si>
  <si>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</si>
  <si>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</si>
  <si>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 на доходы физических лиц</t>
  </si>
  <si>
    <t>182</t>
  </si>
  <si>
    <t>010</t>
  </si>
  <si>
    <t>03</t>
  </si>
  <si>
    <t>НАЛОГИ НА ТОВАРЫ (РАБОТЫ, УСЛУГИ), РЕАЛИЗУЕМЫЕ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</si>
  <si>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</si>
  <si>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</si>
  <si>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</si>
  <si>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</si>
  <si>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</si>
  <si>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</si>
  <si>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</si>
  <si>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</si>
  <si>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</si>
  <si>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</si>
  <si>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</si>
  <si>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</si>
  <si>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030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</si>
  <si>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</si>
  <si>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</si>
  <si>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</si>
  <si>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</si>
  <si>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</si>
  <si>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</si>
  <si>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 xml:space="preserve"> ГОСУДАРСТВЕННАЯ ПОШЛИНА</t>
  </si>
  <si>
    <t>04</t>
  </si>
  <si>
    <t>020</t>
  </si>
  <si>
    <t>ДОХОДЫ ОТ ОКАЗАНИЯ ПЛАТНЫХ УСЛУГ (РАБОТ) И КОМПЕНСАЦИИ ЗАТРАТ ГОСУДАРСТВА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</si>
  <si>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</si>
  <si>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</si>
  <si>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БЕЗВОЗМЕЗДНЫЕ ПОСТУПЛЕНИЯ</t>
  </si>
  <si>
    <t>001</t>
  </si>
  <si>
    <t>30</t>
  </si>
  <si>
    <t>Субвенции бюджетам бюджетной системы Российской Федерации</t>
  </si>
  <si>
    <t>024</t>
  </si>
  <si>
    <t>35</t>
  </si>
  <si>
    <t>118</t>
  </si>
  <si>
    <t>40</t>
  </si>
  <si>
    <t>Иные межбюджетные трасферты</t>
  </si>
  <si>
    <t>49</t>
  </si>
  <si>
    <t>999</t>
  </si>
  <si>
    <t>2721</t>
  </si>
  <si>
    <t xml:space="preserve">                                                            </t>
  </si>
  <si>
    <t>Код, группы, подгруппы, статьи и вида источников</t>
  </si>
  <si>
    <t>Наименование показателя</t>
  </si>
  <si>
    <t>1.</t>
  </si>
  <si>
    <t>01 05 00 00 00 0000 000</t>
  </si>
  <si>
    <t>2.</t>
  </si>
  <si>
    <t>01 05 00 00 00 0000 500</t>
  </si>
  <si>
    <t>3.</t>
  </si>
  <si>
    <t>01 05 02 01  00 0000 510</t>
  </si>
  <si>
    <t>4.</t>
  </si>
  <si>
    <t>01 05 02 01 10 0000 510</t>
  </si>
  <si>
    <t>5.</t>
  </si>
  <si>
    <t xml:space="preserve"> 01 05 00 00 00 0000 600</t>
  </si>
  <si>
    <t>6.</t>
  </si>
  <si>
    <t>01 05 02 01  00 0000 610</t>
  </si>
  <si>
    <t>7.</t>
  </si>
  <si>
    <t>01 05 02 01 10 0000 610</t>
  </si>
  <si>
    <t>Приложение № 3</t>
  </si>
  <si>
    <t>Приложение 8</t>
  </si>
  <si>
    <t>сельского Совета депутатов</t>
  </si>
  <si>
    <t>Физкультура</t>
  </si>
  <si>
    <t>п/п</t>
  </si>
  <si>
    <t>Наименование</t>
  </si>
  <si>
    <t>Сумма</t>
  </si>
  <si>
    <t>Казначейское исполнение бюджета</t>
  </si>
  <si>
    <t xml:space="preserve">Клубы </t>
  </si>
  <si>
    <t xml:space="preserve">        ВСЕГО:</t>
  </si>
  <si>
    <t>822 01 05 00 00 00 0000 000</t>
  </si>
  <si>
    <t>822 01 05 00 00 00 0000 500</t>
  </si>
  <si>
    <t>822 01 05 02 00 00 0000 500</t>
  </si>
  <si>
    <t>822 01 05 02 01 00 0000 510</t>
  </si>
  <si>
    <t>822 01 05 02 01 10 0000 510</t>
  </si>
  <si>
    <t>822 01 05 00 00 00 0000 600</t>
  </si>
  <si>
    <t>822 01 05 02 00 00 0000 600</t>
  </si>
  <si>
    <t>822 01 05 02 01  00 0000 610</t>
  </si>
  <si>
    <t xml:space="preserve">822 01 05 02 01 10 0000 610 </t>
  </si>
  <si>
    <t>Администрация Таловского сельсовета</t>
  </si>
  <si>
    <t>Главные администраторы источников внутреннего  финансирования дефицита  бюджета Таловского сельсовета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</si>
  <si>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Таловского сельского Совета депутатов</t>
  </si>
  <si>
    <t>822</t>
  </si>
  <si>
    <t>Непрограммные расходы Администрации Таловского сельсовета</t>
  </si>
  <si>
    <t>Функционирование высшего должностного лица субъекта РФ и муниципального образования</t>
  </si>
  <si>
    <t xml:space="preserve">Руководство и управление в сфере установленных функций органов государственной власти в рамках непрограммных расходов администрации Таловского сельсовета </t>
  </si>
  <si>
    <t xml:space="preserve">Расходные обязательства по переданным полномочиям по физической культуре в рамках непрограммных расходов администрации Таловского сельсовета </t>
  </si>
  <si>
    <t xml:space="preserve">Расходные обязательства по переданным полномочиям по ЖКХ тепло, водоснабжения в рамках непрограммных расходов администрации Таловского сельсовета </t>
  </si>
  <si>
    <t xml:space="preserve">Расходные обязательства по переданным полномочиям по казначейскому исполнению в рамках непрограммных расходов администрации Таловского сельсовета </t>
  </si>
  <si>
    <t xml:space="preserve">Резервные фонды исполнительных органов государственной власти в рамках непрограммных расходов отдельных органов исполнительной власти в рамках непрограмных расходов администрации Таловского сельсовета </t>
  </si>
  <si>
    <t xml:space="preserve">Расходы за счет субвенции на выполнение государственных полномочий по созданию и обеспечению деятельности административных комиссий в рамках непрограмных расходов администрации Таловского сельсовета 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</si>
  <si>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 Таловского сельсовета</t>
  </si>
  <si>
    <t>Муниципальная программа администрации Таловского сельсовета "Обеспечение пожарной безопасности, профилактика экстремизма, терроризма  на территории  Таловского сельсовета"</t>
  </si>
  <si>
    <t>Подпрограмма "Пожарная безопасность и защита населения и территории Таловского сельсовета от пожаров "</t>
  </si>
  <si>
    <t>Проведение мероприятий, направленных на обеспечение пожарной безопасности населенных пунктов Таловского сельсовета в рамках подпрограммы "Пожарная безопасность и защита населения и территории Таловского сельсовета от пожаров" муниципальной программы Таловского сельсовета "Обеспечение пожарной безопасности, профилактика экстремизма, терроризма на территории Таловского сельсовета""</t>
  </si>
  <si>
    <t>Проведение мероприятий, направленных на приобретение и размещение плакатов по профилактике экстремизма и терроризма в рамках подпрограммы  "Профилактика экстремизма, терроризма на территории  Таловского сельсовета"  муниципальной программы Таловского сельсовета  "Обеспечение пожарной безопасности, профилактика экстремизма, терроризма на территории  Таловского сельсовета"</t>
  </si>
  <si>
    <t>Муниципальная программа администрации Таловского сельсовета "Развитие улично-дорожной сети  Таловского сельсовета"</t>
  </si>
  <si>
    <t>0310000000</t>
  </si>
  <si>
    <t>Проведение мероприятий, направленных на содержание дорожной сети за счет средств муниципальных дорожных фондов, в рамках подпрограммы "Ремонт и содержание  автомобильных дорог местного значения общего пользования на территории  Таловского сельсовета" муниципальной программы  Таловского сельсовета "Развитие улично-дорожной сети  Таловского сельсовета"</t>
  </si>
  <si>
    <t>0310081010</t>
  </si>
  <si>
    <t>Муниципальная программа администрации Таловского сельсовета "Жилищное хозяйство и благоустройство территории Таловского сельсовета"</t>
  </si>
  <si>
    <t xml:space="preserve">Проведение мероприятий, направленных на содержание жилого фонда в рамках муниципальной программы администрации Таловского сельсовета  "Жилищное хозяйство и благоустройство территории Таловского сельсовета" подпрограммы "Проведение текущего (капитального) ремонта  в муниципальных жилых домах" </t>
  </si>
  <si>
    <t>Проведение мероприятий, направленных на содержание кладбищ в рамках подпрограммы "Благоустройство территории  Таловского сельсовета" муниципальной программы администрации Таловского сельсовета "Жилищно-коммунальное хозяйство и благоустройство территории  Таловского сельсовета"</t>
  </si>
  <si>
    <t>Проведение мероприятий, направленных на ремонт и содержание уличного освещения в рамках подпрограммы "Благоустройство территории  Таловского сельсовета" муниципальной программы администрации Таловского сельсовета "Жилищно-коммунальное хозяйство и благоустройство территории  Таловского сельсовета"</t>
  </si>
  <si>
    <t>Подпрограмма "Осуществление занятости населения Таловского сельсовета"</t>
  </si>
  <si>
    <t>Расходные обязательства по переданным полномочиям по культуре в рамках непрограмных расходов Администрации  Таловского сельсовета</t>
  </si>
  <si>
    <t>Подпрограмма "Проведение текущего (капитального) ремонта  в  муниципальных жилых домах Таловского сельсовета"</t>
  </si>
  <si>
    <t xml:space="preserve">Проведение мероприятий, направленных на содержание жилого фонда в рамках муниципальной программы администрации Таловского сельсовета "Жилищное хозяйство и благоустройство территории Таловского сельсовета" подпрограммы "Проведение текущего (капитального) ремонта  в муниципальных жилых  домах" </t>
  </si>
  <si>
    <t>Подпрограмма "Содействие занятости населения Таловского сельсовета"</t>
  </si>
  <si>
    <t>Проведение мероприятий, направленных на ремонт и содержание уличного освещения в рамках подпрограммы "Благоустройство территории  Таловского сельсовета" муниципальной программы  администрации Таловского сельсовета "Жилищно-коммунальное хозяйство и благоустройство территории  Таловского сельсовета"</t>
  </si>
  <si>
    <t>Муниципальная программа администрации Таловского сельсовета "Обеспечение пожарной безопасности, профилактика экстремизма, терроризма на территории  Таловского сельсовета"</t>
  </si>
  <si>
    <t>Подпрограмма "Пожарная безопасность и защита населения и территории Таловского сельсовета"</t>
  </si>
  <si>
    <t>Проведение мероприятий, направленных на обеспечение пожарной безопасности населенных пунктов Таловского сельсовета в рамках подпрограммы"Пожарная безопасность и защита населения и территории Таловского сельсовета от пожаров" муниципальной программы Таловского сельсовета "Обеспечение пожарной безопасности, профилактика экстремизма, терроризма на территории  Таловского сельсовета"</t>
  </si>
  <si>
    <t>Муниципальная программа  Таловского сельсовета "Развитие улично-дорожной сети  Таловского сельсовета"</t>
  </si>
  <si>
    <t>Проведение мероприятий, направленных на содержание дорожной сети за счет средств муниципальных дорожных фондов, в рамках подпрограммы  "Ремонт и содержание автомобильных дорог местного значения общего пользования на территории Таловского сельсовета " муниципальной программы Таловского сельсовета "Развитие улично-дорожной сети Таловского сельсовета"</t>
  </si>
  <si>
    <t>Проведение мероприятий, направленных на приобретение и размещение плакатов по профилактике экстремизма и терроризма в рамках подпрограммы "Профилактика экстремизма, терроризма на территории  Таловского сельсовета" муниципальной программы Таловского сельсовета "Обеспечение пожарной безопасности, профилактика экстремизма, терроризма на территории  Таловского сельсовета"</t>
  </si>
  <si>
    <t>Подпрограмма "Ремонт и содержание автомобильных дорог местного значения общего пользования на территории  Таловского сельсовета"</t>
  </si>
  <si>
    <t>Непрограммые расходы Администрация  Таловского сельсовета</t>
  </si>
  <si>
    <t>Выполнение государственных полномочий по  обеспечению деятельности административных комиссий в рамках непрограмных расходов Администрации Таловского сельсовета</t>
  </si>
  <si>
    <t>Резервные фонды исполнительных органов государственной власти в рамках непрограммных расходов   отдельных органов исполнительной власти в рамках непрограммных расходов администрации Таловского сельсовета</t>
  </si>
  <si>
    <t>Руководство и управление в сфере установленных функций органов государственной власти в рамках непрограммных расходов администрации  Таловского сельсовета</t>
  </si>
  <si>
    <t>Расходные обязательства по переданным полномочиям по исполнению бюджета поселения в части казначейского исполнения  в рамках непрограмных расходов Администрации  Таловского сельсовета</t>
  </si>
  <si>
    <t>Расходные обязательства  по переданным полномочиям  по физкультуре и спорту в границах поселения в рамках непрограммных расходов Администрации Таловского сельсовета</t>
  </si>
  <si>
    <t>Расходные обязательства по переданным полномочиям по созданию условий для организации досуга и обеспечения жителей поселения услугами организаций культуры в рамках непрограмных расходов Администрации  Таловского сельсовета</t>
  </si>
  <si>
    <t>Расходные обязательства  по переданным полномочиям  по ЖКХ тепло, водоснабжения в рамках  непрограммных расходов Администрации  Таловского сельсовета</t>
  </si>
  <si>
    <t xml:space="preserve">Расходы Таловского сельского совета на осуществление части полномочий 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</si>
  <si>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</si>
  <si>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Подпрограмма "Проведение текущего (капитального) ремонта  в муниципальных жилых домах Таловского сельсовета"</t>
  </si>
  <si>
    <t>Подпрограмма "Благоустройство территории Таловского сельсовета"</t>
  </si>
  <si>
    <t>Муниципальная программа  Таловского сельсовета "Жилищное хозяйство и благоустройство территории  Таловского сельсовета"</t>
  </si>
  <si>
    <t xml:space="preserve">                                                                                                                                                                                                                        Приложение № 4</t>
  </si>
  <si>
    <t xml:space="preserve">Внутренний финансовый контроль </t>
  </si>
  <si>
    <t>2021 год</t>
  </si>
  <si>
    <t>Доходы бюджета  2021 года</t>
  </si>
  <si>
    <t>Сумма на 2021 год</t>
  </si>
  <si>
    <t>Сумма на          2021 год</t>
  </si>
  <si>
    <t xml:space="preserve">Расходные обязательства по переданным полномочиям по внутреннему финансовому контролю в рамках непрограммных расходов администрации Таловского сельсовета </t>
  </si>
  <si>
    <t>8510080380</t>
  </si>
  <si>
    <t>Расходные обязательства по переданным полномочиям по внутреннему финансовому контролю  в рамках непрограмных расходов Администрации  Таловского сельсовета</t>
  </si>
  <si>
    <t>Расходы на выплаты персоналу казенных учреждений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</si>
  <si>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</si>
  <si>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Перечень главных администраторов доходов бюджета Таловского сельсовета</t>
  </si>
  <si>
    <t xml:space="preserve">Субвенции бюджетам сельских поселений на выполнение передаваемых полномочий субъектов Российской Федерации  </t>
  </si>
  <si>
    <t xml:space="preserve">Субвенции бюджетам сельских поселений на выполнение передаваемых полномочий субъектов Российской Федерации </t>
  </si>
  <si>
    <t>150</t>
  </si>
  <si>
    <t>2 02 35118 10 0000 150</t>
  </si>
  <si>
    <t>2 02 30024 10 0000 150</t>
  </si>
  <si>
    <t>2 02 49999 10 2721 150</t>
  </si>
  <si>
    <t>2 19 60010 10 0000 150</t>
  </si>
  <si>
    <t>Перечисление из бюджетов сельских поселений (в бюджеты поселений) для осуществления возврата (зачета) излишне уплаченных или излишне взысканных налогов,сборов и иных платежей, а также сумм процентов за несвоевременное осуществление такого возврата и процентов, начисленных на излишне взысканные суммы.</t>
  </si>
  <si>
    <t>2 08 05000 10 0000 150</t>
  </si>
  <si>
    <t>Код главного администратора</t>
  </si>
  <si>
    <t>2022 год</t>
  </si>
  <si>
    <t>8048</t>
  </si>
  <si>
    <t>Сумма на 2022 год</t>
  </si>
  <si>
    <t>2 02 49999 10 8048 150</t>
  </si>
  <si>
    <t>Сумма на          2022 год</t>
  </si>
  <si>
    <t>7412</t>
  </si>
  <si>
    <t>0210074120</t>
  </si>
  <si>
    <t>Софинансирование мероприятий, направленных на обеспечение пожарной безопасности населенных пунктов Таловского сельсовета в рамках подпрограммы "Пожарная безопасность и защита населения и территории Таловского сельсовета от пожаров" муниципальной программы Таловского сельсовета "Обеспечение пожарной безопасности, профилактика экстремизма, терроризма на территории Таловского сельсовета""</t>
  </si>
  <si>
    <t>02100S4120</t>
  </si>
  <si>
    <t>Подпрограмма "Профилактика экстремизма, терроризма на территории  Таловского сельсовета"</t>
  </si>
  <si>
    <t>Софинансирование мероприятий, направленных на обеспечение пожарной безопасности населенных пунктов Таловского сельсовета в рамках подпрограммы"Пожарная безопасность и защита населения и территории Таловского сельсовета от пожаров" муниципальной программы Таловского сельсоветва "Обеспечение пожарной безопасности, профилатика экстримизма, терроризма на территории Таловского сельсовета" за счет средств местного бюджета</t>
  </si>
  <si>
    <t>Подпрограмма "Ремонт и содержание автомобильных дорог местного значения общего пользования на территории Таловского сельсовета"</t>
  </si>
  <si>
    <t>Доходы бюджета  2022 года</t>
  </si>
  <si>
    <t>1 16 10031 10 0000 140</t>
  </si>
  <si>
    <t>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</si>
  <si>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>1 16 10032 10 0000 140</t>
  </si>
  <si>
    <t>Прочее возмещение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</si>
  <si>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1 16 10061 10 0000 140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</si>
  <si>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</si>
  <si>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1 16 10062 10 0000 140</t>
  </si>
  <si>
    <t>Платежи в целях возмещения убытков, причиненных уклонением от заключения с муниципальным органом сельского поселения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сельского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</si>
  <si>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1 16 10100 10 0000 140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</si>
  <si>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</si>
  <si>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</si>
  <si>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231</t>
  </si>
  <si>
    <t>241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</si>
  <si>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</si>
  <si>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</si>
  <si>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</si>
  <si>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</si>
  <si>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фондовсубъектов Российской Федерации)</t>
  </si>
  <si>
    <t>261</t>
  </si>
  <si>
    <t>Дотации бюджетам бюджетной системы Российской Федерации</t>
  </si>
  <si>
    <t>2 02 29999 10 7412 150</t>
  </si>
  <si>
    <t>2 02 29999 10 7555 150</t>
  </si>
  <si>
    <t>Прочие субсидии бюджетам сельских поседений на организацию и проведение акарицидных обработок мест массового отдыха населения</t>
  </si>
  <si>
    <t>29</t>
  </si>
  <si>
    <t>Субвенции бюджетам бюджетной системы Российской Федерации (межбюджетные субсидии)</t>
  </si>
  <si>
    <t>Прочие субсидии</t>
  </si>
  <si>
    <t>Приложение 9</t>
  </si>
  <si>
    <t>Таловского сельского Совета депутатов</t>
  </si>
  <si>
    <t>ПРОГРАММА</t>
  </si>
  <si>
    <t xml:space="preserve">МУНИЦИПАЛЬНЫХ ВНУТРЕННИХ ЗАИМСТВОВАННИЙ </t>
  </si>
  <si>
    <t>ТАЛОВСКОГО СЕЛЬСОВЕТА</t>
  </si>
  <si>
    <t>№ п/п</t>
  </si>
  <si>
    <t>Погашение бюджетных кредитов от других бюджетов бюджетной системы Российской Федерации</t>
  </si>
  <si>
    <t>1.1</t>
  </si>
  <si>
    <t>1.2</t>
  </si>
  <si>
    <t xml:space="preserve">Погашение </t>
  </si>
  <si>
    <t>Получение</t>
  </si>
  <si>
    <t>Общий объем заимствований, направляемых на покрытие дефицита местного бюджетьа и погашение муниципальных долговых обязательств сельсовета</t>
  </si>
  <si>
    <t>Внутренние заимствования (получение, размещение/погашение)</t>
  </si>
  <si>
    <t>НА 2021 ГОД И ПЛАНОВЫЙ ПЕРИОД 2022-2023 ГОДОВ.</t>
  </si>
  <si>
    <t xml:space="preserve"> Доходы бюджета  Таловского сельсовета на 2021 год и плановый период 2022-2023 годов.</t>
  </si>
  <si>
    <t>Распределение бюджетных ассигнований по разделам и 
подразделам бюджетной классификации расходов бюджетов Российской Федерации 
на 2021 год и плановый период 2022-2023 годов</t>
  </si>
  <si>
    <t>на 2021 год и плановый период на 2022-2023 г.г.</t>
  </si>
  <si>
    <t>Распределение бюджетных ассигнований по  целевым статьями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 бюджета Таловского сельсовета на 2021 год и плановый период 2022-2023 годы</t>
  </si>
  <si>
    <t>в 2021 году и плановом периоде 2022-2023 г.г.</t>
  </si>
  <si>
    <t>Доходы бюджета  2023 года</t>
  </si>
  <si>
    <t>Сумма на  2021 год</t>
  </si>
  <si>
    <t>Сумма на 2023 год</t>
  </si>
  <si>
    <t>Сумма на          2023 год</t>
  </si>
  <si>
    <t>2023 год</t>
  </si>
  <si>
    <t>Источники внутреннего финансирования дефицита бюджета Таловского сельсовета в 2021 году и плановом периоде 2022-2023 годов</t>
  </si>
  <si>
    <t>2711</t>
  </si>
  <si>
    <t>2712</t>
  </si>
  <si>
    <t>7508</t>
  </si>
  <si>
    <t>8049</t>
  </si>
  <si>
    <r>
      <t>Налог на доходы физических лиц с доходов, полученных от осуществления деятельности физическими лицами, зарегистрированными в увчестве индивидуальных предпринимателей, нотариусов, занимающихся частной практикой, адвокатов, учредивших адвокатские кабинеты, и других лиц занимающихся частной практикой в соответствии со статьями</t>
    </r>
    <r>
      <rPr>
        <sz val="12"/>
        <color indexed="30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227 Налогового кодекса Российской Федерации</t>
    </r>
  </si>
  <si>
    <t>Прочие межбюджетные трансферты, передаваемые бюджетам сельских поселений (на выполнение работ по содержанию имущества)</t>
  </si>
  <si>
    <t>2 02 49999 10 8049 150</t>
  </si>
  <si>
    <t>2 02 29999 10 7508 150</t>
  </si>
  <si>
    <t>0310075080</t>
  </si>
  <si>
    <t>8510080250</t>
  </si>
  <si>
    <t xml:space="preserve">Внешний финансовый контроль </t>
  </si>
  <si>
    <t>ЖКХ, тепло, водоснабжение, водоотведение</t>
  </si>
  <si>
    <t>0120080490</t>
  </si>
  <si>
    <t>Проведение мероприятий, направленных на содержание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"Развитие транспортной системы"</t>
  </si>
  <si>
    <t>0130080480</t>
  </si>
  <si>
    <t>Проведение мероприятий, направленных на обеспечение пожарной безопасности населенных пунктов Таловского сельсовета в рамках подпрограммы "Пожарная безопасность и защита населения и территории Таловского сельсовета от пожаров" муниципальной программы Таловского сельсовета "Обеспечение пожарной безопасности, профилактика экстремизма, терроризма на территории  Таловского сельсовета"</t>
  </si>
  <si>
    <t>Расходные обязательства по переданным полномочиям по внешнему финансовому контролю  в рамках непрограмных расходов Администрации  Таловского сельсовета</t>
  </si>
  <si>
    <t>2 02 15001 10 2711 150</t>
  </si>
  <si>
    <t>2 02 15001 10 2712 150</t>
  </si>
  <si>
    <t>Защита населения и территории от черезвычайных ситуаций природного и техногенного характера, пожарная безопасность</t>
  </si>
  <si>
    <t>1 08 04020 01 4000 110</t>
  </si>
  <si>
    <t>1 08 04020 01 1000 110</t>
  </si>
  <si>
    <t xml:space="preserve">2 02 49999 10 8100 150 </t>
  </si>
  <si>
    <t>Прочие межбюджетные трансферты, передаваемые бюджетам сельских поселений (на реализацию мероприятий муниципальной программы "Развитие транспортной системы")</t>
  </si>
  <si>
    <t>1 13 02995 10 0000 130</t>
  </si>
  <si>
    <t>Дотации бюджетам сельских поселений (на выравнивание бюджетной обеспеченности за счет собственных средств районного бюджета)</t>
  </si>
  <si>
    <t>Прочие субсидии бюджетам сельских поседений (на обеспечение первичных мер пожарной безопасности)</t>
  </si>
  <si>
    <t>Прочие субсидии бюджетам сельских поселений (на содержание автомобильных дорог общего пользования)</t>
  </si>
  <si>
    <t>Прочие межбюджетные трансферты, передаваемые бюджетам сельских поселений (на организацию сбора твердых бытовых отходов)</t>
  </si>
  <si>
    <t>Прочие доходы от компенсации затрат бюджетов сельских поселений</t>
  </si>
  <si>
    <t>Дотации бюджетам сельских поселений (на выравнивание бюджетной обеспеченности за счет краевого бюджета)</t>
  </si>
  <si>
    <t xml:space="preserve">Расходные обязательства по переданным полномочиям по внешнему финансовому контролю в рамках непрограммных расходов администрации Таловского сельсовета </t>
  </si>
  <si>
    <t>8510080610</t>
  </si>
  <si>
    <t>Обеспечение деятельности в сфере установленных функций органов государственной власти в рамках непрограммных расходов администрации Таловского сельсовета</t>
  </si>
  <si>
    <t>Расходы на выполнение работ по содержанию имущества в 2021 г. в рамках подпрограммы "Осуществление занятости населения Таловского сельсовета"</t>
  </si>
  <si>
    <t xml:space="preserve">Расходы на организацию сбора и вывоза ТБО в рамках подпрограммы "Благоустройство территории  Таловского сельсовета" муниципальной программы администрации Таловского сельсовета "Жилищное хозяйство и благоустройство территории Таловского сельсовета" </t>
  </si>
  <si>
    <t>Расходы на выполнение работ по содержанию имущества в рамках подпрограммы " Осуществление занятости населения  Таловского сельсовета" муниципальной программы администрации Таловского сельсовета "Жилищное хозяйство и благоустройство территории Таловского сельсовета"</t>
  </si>
  <si>
    <t>19</t>
  </si>
  <si>
    <t>Государственная пошлина за совершение нотариальных действий должностными лицами органов местного самоуправления (прочие поступления)</t>
  </si>
  <si>
    <t>Государственная пошлина за совершение нотариальных действий должностными лицами органов местного самоуправления (сумма платежа)</t>
  </si>
  <si>
    <t>Платежи в целях возмещения ущерба при расторжении муниципального контракта, финансируемого за счет средств муниципального дорожного фонда сельского поселения, в связи с односторонним отказом исполнителя (подрядчика) от его исполнения</t>
  </si>
  <si>
    <t>Платежи в целях возмещения ущерба при расторжении муниципального контракта, заключенного с муниципальным органом сельского поселения (муниципальным казенным учреждением), в связи с односторонним отказом исполнителя (подрядчика) от его исполнения (за исключением муниципального контракта, финансируемого за счет средств муниципального дорожного фонда)</t>
  </si>
  <si>
    <t>1 16 10081 10 0000 140</t>
  </si>
  <si>
    <t>1 16 10082 10 0000 140</t>
  </si>
  <si>
    <t>«22» декабря 2020 г. № 15-77</t>
  </si>
  <si>
    <t xml:space="preserve">                        Совета депутатов от "22" декабря 2020 года  №  15-77</t>
  </si>
  <si>
    <t xml:space="preserve">               Совета депутатов от "22" декабря 2020  года  № 15-77</t>
  </si>
  <si>
    <t xml:space="preserve">                                                                                                                                                                                                                                № 15-77 от 22 декабря 2020 г.</t>
  </si>
  <si>
    <t xml:space="preserve">                         № 15-77    от   «22» декабря  2020 года</t>
  </si>
  <si>
    <t>№ 15-77 от «22»  декабря  2020 года</t>
  </si>
  <si>
    <t>№ 15-77 от  "22" декабря 2020 г.</t>
  </si>
  <si>
    <t>к решению</t>
  </si>
  <si>
    <t>к решению Таловского</t>
  </si>
  <si>
    <t xml:space="preserve">                                                                                                                                                          к решению Таловского сельского</t>
  </si>
  <si>
    <t xml:space="preserve">к решению Таловского                                 сельского Совета депутатов </t>
  </si>
  <si>
    <t xml:space="preserve">   к решению Таловского </t>
  </si>
  <si>
    <t xml:space="preserve">                 к Решению Таловского сельского</t>
  </si>
  <si>
    <t xml:space="preserve">                 к Решению Таловского сельского </t>
  </si>
  <si>
    <t xml:space="preserve">                                                                                                                                                          Совета депутатов от "22" декабря 2020 г. № 15-77</t>
  </si>
  <si>
    <t>850</t>
  </si>
  <si>
    <t>Уплата налогов, сборов и иных платежей</t>
  </si>
  <si>
    <t>Дотации бюджетам сельских поселений на выравнивание бюджетной обеспеченности (за счет средств субвенции краевого бюджета)</t>
  </si>
  <si>
    <t>Дотации бюджетам сельских поселений (на выравнивание бюджетной обеспеченности (за счет собственных средств районного бюджета)</t>
  </si>
  <si>
    <t xml:space="preserve">   к  решению Таловского сельского</t>
  </si>
  <si>
    <t xml:space="preserve">Совета депутатов от "22"  декабря 2020  года  № 15-77  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</si>
</sst>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33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8"/>
      <color indexed="8"/>
      <name val="Calibri"/>
      <family val="2"/>
      <charset val="204"/>
    </font>
    <font>
      <sz val="12"/>
      <name val="Arial"/>
      <family val="2"/>
      <charset val="204"/>
    </font>
    <font>
      <sz val="10"/>
      <name val="Helv"/>
      <charset val="204"/>
    </font>
    <font>
      <b/>
      <sz val="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2"/>
      <color indexed="10"/>
      <name val="Times New Roman"/>
      <family val="1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  <font>
      <b/>
      <sz val="12"/>
      <name val="Arial Cyr"/>
      <charset val="204"/>
    </font>
    <font>
      <b/>
      <sz val="12"/>
      <color indexed="8"/>
      <name val="Times New Roman"/>
      <family val="1"/>
      <charset val="204"/>
    </font>
    <font>
      <sz val="12"/>
      <color indexed="30"/>
      <name val="Times New Roman"/>
      <family val="1"/>
      <charset val="204"/>
    </font>
    <font>
      <sz val="12"/>
      <color indexed="10"/>
      <name val="Arial Cyr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sz val="10"/>
      <color rgb="FFFF0000"/>
      <name val="Arial Cyr"/>
      <charset val="204"/>
    </font>
    <font>
      <sz val="12"/>
      <name val="Т"/>
      <charset val="204"/>
    </font>
    <font>
      <sz val="9"/>
      <name val="Arial Cyr"/>
      <charset val="204"/>
    </font>
    <font>
      <b/>
      <sz val="11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1" fillId="0" borderId="0"/>
    <xf numFmtId="0" fontId="1" fillId="0" borderId="0"/>
    <xf numFmtId="0" fontId="13" fillId="0" borderId="0"/>
  </cellStyleXfs>
  <cellXfs count="362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2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164" fontId="3" fillId="0" borderId="1" xfId="0" applyNumberFormat="1" applyFont="1" applyBorder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NumberFormat="1" applyFont="1" applyFill="1" applyBorder="1" applyAlignment="1">
      <alignment vertical="top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9" fillId="0" borderId="0" xfId="0" applyFont="1"/>
    <xf numFmtId="164" fontId="3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4" fontId="8" fillId="0" borderId="1" xfId="0" applyNumberFormat="1" applyFont="1" applyFill="1" applyBorder="1" applyAlignment="1">
      <alignment horizontal="center" vertical="center"/>
    </xf>
    <xf numFmtId="0" fontId="12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right"/>
    </xf>
    <xf numFmtId="0" fontId="12" fillId="0" borderId="0" xfId="0" applyFont="1"/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1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49" fontId="0" fillId="0" borderId="0" xfId="0" applyNumberFormat="1" applyAlignment="1">
      <alignment vertical="top"/>
    </xf>
    <xf numFmtId="0" fontId="4" fillId="0" borderId="0" xfId="0" applyNumberFormat="1" applyFont="1" applyAlignment="1">
      <alignment vertical="top" wrapText="1"/>
    </xf>
    <xf numFmtId="49" fontId="0" fillId="0" borderId="0" xfId="0" applyNumberFormat="1"/>
    <xf numFmtId="0" fontId="0" fillId="0" borderId="0" xfId="0" applyAlignment="1"/>
    <xf numFmtId="0" fontId="16" fillId="0" borderId="0" xfId="0" applyFont="1" applyFill="1" applyAlignment="1">
      <alignment horizontal="right"/>
    </xf>
    <xf numFmtId="0" fontId="16" fillId="0" borderId="0" xfId="0" applyFont="1" applyAlignment="1">
      <alignment horizontal="right"/>
    </xf>
    <xf numFmtId="0" fontId="4" fillId="0" borderId="0" xfId="0" applyFont="1" applyFill="1" applyAlignment="1"/>
    <xf numFmtId="0" fontId="16" fillId="0" borderId="0" xfId="0" applyFont="1"/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NumberFormat="1" applyFont="1" applyFill="1" applyAlignment="1">
      <alignment horizontal="center" vertical="top" wrapText="1"/>
    </xf>
    <xf numFmtId="0" fontId="4" fillId="0" borderId="0" xfId="0" applyFont="1" applyFill="1" applyAlignment="1">
      <alignment vertical="top"/>
    </xf>
    <xf numFmtId="0" fontId="4" fillId="0" borderId="0" xfId="0" applyNumberFormat="1" applyFont="1" applyFill="1" applyAlignment="1">
      <alignment vertical="top" wrapText="1"/>
    </xf>
    <xf numFmtId="0" fontId="4" fillId="0" borderId="0" xfId="0" applyFont="1" applyFill="1"/>
    <xf numFmtId="0" fontId="15" fillId="0" borderId="0" xfId="0" applyFont="1" applyFill="1" applyAlignment="1">
      <alignment horizontal="right"/>
    </xf>
    <xf numFmtId="0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/>
    </xf>
    <xf numFmtId="0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/>
    </xf>
    <xf numFmtId="49" fontId="5" fillId="0" borderId="1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wrapText="1"/>
    </xf>
    <xf numFmtId="49" fontId="4" fillId="0" borderId="1" xfId="0" applyNumberFormat="1" applyFont="1" applyBorder="1" applyAlignment="1">
      <alignment horizontal="center" vertical="top" wrapText="1"/>
    </xf>
    <xf numFmtId="0" fontId="17" fillId="0" borderId="0" xfId="0" applyFont="1"/>
    <xf numFmtId="49" fontId="5" fillId="0" borderId="1" xfId="0" applyNumberFormat="1" applyFont="1" applyBorder="1" applyAlignment="1">
      <alignment horizontal="center" vertical="top" wrapText="1"/>
    </xf>
    <xf numFmtId="1" fontId="4" fillId="0" borderId="0" xfId="0" applyNumberFormat="1" applyFont="1" applyFill="1" applyAlignment="1">
      <alignment horizontal="center"/>
    </xf>
    <xf numFmtId="4" fontId="4" fillId="0" borderId="0" xfId="0" applyNumberFormat="1" applyFont="1" applyFill="1" applyAlignment="1">
      <alignment horizontal="right"/>
    </xf>
    <xf numFmtId="0" fontId="18" fillId="0" borderId="0" xfId="0" applyFont="1" applyFill="1"/>
    <xf numFmtId="1" fontId="4" fillId="0" borderId="0" xfId="0" applyNumberFormat="1" applyFont="1" applyFill="1" applyAlignment="1">
      <alignment horizontal="center" vertical="top"/>
    </xf>
    <xf numFmtId="0" fontId="19" fillId="0" borderId="0" xfId="0" applyNumberFormat="1" applyFont="1" applyFill="1"/>
    <xf numFmtId="49" fontId="4" fillId="0" borderId="0" xfId="0" applyNumberFormat="1" applyFont="1" applyFill="1" applyAlignment="1">
      <alignment horizontal="center"/>
    </xf>
    <xf numFmtId="0" fontId="4" fillId="0" borderId="0" xfId="0" applyFont="1" applyFill="1" applyAlignment="1">
      <alignment horizontal="right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0" fillId="0" borderId="0" xfId="0" applyFont="1" applyFill="1"/>
    <xf numFmtId="1" fontId="3" fillId="0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/>
    <xf numFmtId="1" fontId="3" fillId="0" borderId="1" xfId="0" applyNumberFormat="1" applyFont="1" applyFill="1" applyBorder="1" applyAlignment="1" applyProtection="1">
      <alignment horizontal="center" vertical="center"/>
    </xf>
    <xf numFmtId="49" fontId="8" fillId="0" borderId="1" xfId="0" applyNumberFormat="1" applyFont="1" applyFill="1" applyBorder="1" applyAlignment="1" applyProtection="1">
      <alignment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49" fontId="3" fillId="0" borderId="1" xfId="0" applyNumberFormat="1" applyFont="1" applyFill="1" applyBorder="1" applyAlignment="1" applyProtection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0" fontId="21" fillId="0" borderId="0" xfId="0" applyFont="1" applyFill="1"/>
    <xf numFmtId="2" fontId="3" fillId="0" borderId="1" xfId="0" applyNumberFormat="1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49" fontId="8" fillId="0" borderId="1" xfId="0" applyNumberFormat="1" applyFont="1" applyFill="1" applyBorder="1" applyAlignment="1" applyProtection="1">
      <alignment horizontal="center" vertical="top"/>
    </xf>
    <xf numFmtId="165" fontId="8" fillId="0" borderId="1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center" vertical="top" wrapText="1"/>
    </xf>
    <xf numFmtId="1" fontId="3" fillId="0" borderId="0" xfId="0" applyNumberFormat="1" applyFont="1" applyFill="1" applyAlignment="1">
      <alignment horizontal="center"/>
    </xf>
    <xf numFmtId="4" fontId="3" fillId="0" borderId="0" xfId="0" applyNumberFormat="1" applyFont="1" applyFill="1" applyAlignment="1">
      <alignment horizontal="right"/>
    </xf>
    <xf numFmtId="0" fontId="3" fillId="0" borderId="0" xfId="0" applyFont="1"/>
    <xf numFmtId="0" fontId="20" fillId="0" borderId="0" xfId="0" applyFont="1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center" wrapText="1"/>
    </xf>
    <xf numFmtId="0" fontId="15" fillId="0" borderId="1" xfId="0" applyFont="1" applyBorder="1" applyAlignment="1">
      <alignment vertical="top" wrapText="1"/>
    </xf>
    <xf numFmtId="0" fontId="18" fillId="0" borderId="0" xfId="0" applyFo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right" vertical="top"/>
    </xf>
    <xf numFmtId="0" fontId="18" fillId="2" borderId="0" xfId="0" applyFont="1" applyFill="1" applyAlignment="1">
      <alignment horizontal="center"/>
    </xf>
    <xf numFmtId="0" fontId="18" fillId="0" borderId="0" xfId="0" applyFont="1" applyAlignment="1">
      <alignment wrapText="1"/>
    </xf>
    <xf numFmtId="0" fontId="18" fillId="0" borderId="0" xfId="0" applyFont="1" applyAlignment="1">
      <alignment vertical="top"/>
    </xf>
    <xf numFmtId="0" fontId="18" fillId="0" borderId="0" xfId="0" applyFont="1" applyAlignment="1"/>
    <xf numFmtId="0" fontId="4" fillId="0" borderId="1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165" fontId="5" fillId="0" borderId="5" xfId="0" applyNumberFormat="1" applyFont="1" applyBorder="1" applyAlignment="1">
      <alignment horizontal="center" vertical="center" wrapText="1"/>
    </xf>
    <xf numFmtId="0" fontId="22" fillId="0" borderId="0" xfId="0" applyFont="1" applyAlignment="1"/>
    <xf numFmtId="165" fontId="23" fillId="2" borderId="1" xfId="0" applyNumberFormat="1" applyFont="1" applyFill="1" applyBorder="1" applyAlignment="1">
      <alignment horizontal="center" wrapText="1"/>
    </xf>
    <xf numFmtId="0" fontId="22" fillId="0" borderId="0" xfId="0" applyFont="1"/>
    <xf numFmtId="0" fontId="25" fillId="2" borderId="0" xfId="0" applyFont="1" applyFill="1"/>
    <xf numFmtId="49" fontId="4" fillId="0" borderId="0" xfId="0" applyNumberFormat="1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49" fontId="5" fillId="0" borderId="4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vertical="top" wrapText="1"/>
    </xf>
    <xf numFmtId="0" fontId="18" fillId="0" borderId="0" xfId="0" applyFont="1" applyBorder="1"/>
    <xf numFmtId="0" fontId="5" fillId="0" borderId="3" xfId="0" applyFont="1" applyBorder="1" applyAlignment="1">
      <alignment vertical="top" wrapText="1"/>
    </xf>
    <xf numFmtId="0" fontId="18" fillId="0" borderId="0" xfId="0" applyFont="1" applyAlignment="1">
      <alignment vertical="center"/>
    </xf>
    <xf numFmtId="0" fontId="23" fillId="0" borderId="3" xfId="0" applyFont="1" applyBorder="1" applyAlignment="1">
      <alignment vertical="top" wrapText="1"/>
    </xf>
    <xf numFmtId="0" fontId="22" fillId="0" borderId="0" xfId="0" applyFont="1" applyAlignment="1">
      <alignment vertical="center"/>
    </xf>
    <xf numFmtId="0" fontId="4" fillId="0" borderId="6" xfId="0" applyFont="1" applyBorder="1" applyAlignment="1">
      <alignment wrapText="1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 applyProtection="1">
      <alignment horizontal="center" vertical="center" wrapText="1"/>
      <protection locked="0"/>
    </xf>
    <xf numFmtId="0" fontId="15" fillId="2" borderId="5" xfId="0" applyFont="1" applyFill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18" fillId="0" borderId="0" xfId="0" applyNumberFormat="1" applyFont="1" applyAlignment="1">
      <alignment vertical="top"/>
    </xf>
    <xf numFmtId="49" fontId="18" fillId="0" borderId="0" xfId="0" applyNumberFormat="1" applyFont="1" applyAlignment="1">
      <alignment horizontal="center" vertical="top"/>
    </xf>
    <xf numFmtId="49" fontId="18" fillId="0" borderId="0" xfId="0" applyNumberFormat="1" applyFont="1"/>
    <xf numFmtId="49" fontId="18" fillId="0" borderId="0" xfId="0" applyNumberFormat="1" applyFont="1" applyAlignment="1">
      <alignment horizontal="center"/>
    </xf>
    <xf numFmtId="0" fontId="26" fillId="0" borderId="0" xfId="0" applyFont="1"/>
    <xf numFmtId="0" fontId="4" fillId="0" borderId="7" xfId="0" applyFont="1" applyBorder="1" applyAlignment="1">
      <alignment horizontal="right"/>
    </xf>
    <xf numFmtId="0" fontId="4" fillId="0" borderId="8" xfId="0" applyFont="1" applyBorder="1" applyAlignment="1">
      <alignment horizontal="center" wrapText="1"/>
    </xf>
    <xf numFmtId="0" fontId="4" fillId="0" borderId="8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27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5" fontId="15" fillId="3" borderId="1" xfId="0" applyNumberFormat="1" applyFont="1" applyFill="1" applyBorder="1" applyAlignment="1" applyProtection="1">
      <alignment horizontal="center" vertical="top" wrapText="1"/>
      <protection locked="0"/>
    </xf>
    <xf numFmtId="165" fontId="5" fillId="3" borderId="1" xfId="0" applyNumberFormat="1" applyFont="1" applyFill="1" applyBorder="1" applyAlignment="1">
      <alignment horizontal="center" vertical="top" wrapText="1"/>
    </xf>
    <xf numFmtId="0" fontId="4" fillId="3" borderId="1" xfId="0" applyFont="1" applyFill="1" applyBorder="1" applyAlignment="1" applyProtection="1">
      <alignment horizontal="center" vertical="top" wrapText="1"/>
      <protection locked="0"/>
    </xf>
    <xf numFmtId="165" fontId="4" fillId="3" borderId="1" xfId="0" applyNumberFormat="1" applyFont="1" applyFill="1" applyBorder="1" applyAlignment="1" applyProtection="1">
      <alignment horizontal="center" vertical="top" wrapText="1"/>
      <protection locked="0"/>
    </xf>
    <xf numFmtId="165" fontId="4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5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/>
    </xf>
    <xf numFmtId="0" fontId="18" fillId="3" borderId="0" xfId="0" applyFont="1" applyFill="1" applyAlignment="1">
      <alignment horizontal="center"/>
    </xf>
    <xf numFmtId="165" fontId="5" fillId="3" borderId="5" xfId="0" applyNumberFormat="1" applyFont="1" applyFill="1" applyBorder="1" applyAlignment="1">
      <alignment horizontal="center" vertical="center" wrapText="1"/>
    </xf>
    <xf numFmtId="165" fontId="8" fillId="3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right"/>
    </xf>
    <xf numFmtId="0" fontId="18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165" fontId="23" fillId="3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right" vertical="top" wrapText="1"/>
    </xf>
    <xf numFmtId="0" fontId="12" fillId="0" borderId="0" xfId="0" applyFont="1" applyBorder="1" applyAlignment="1">
      <alignment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29" fillId="0" borderId="8" xfId="0" applyFont="1" applyBorder="1" applyAlignment="1">
      <alignment horizontal="center" wrapText="1"/>
    </xf>
    <xf numFmtId="0" fontId="29" fillId="0" borderId="1" xfId="0" applyFont="1" applyBorder="1" applyAlignment="1">
      <alignment horizontal="center"/>
    </xf>
    <xf numFmtId="0" fontId="29" fillId="0" borderId="1" xfId="0" applyFont="1" applyBorder="1"/>
    <xf numFmtId="0" fontId="4" fillId="0" borderId="1" xfId="0" applyFont="1" applyBorder="1"/>
    <xf numFmtId="0" fontId="6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  <xf numFmtId="0" fontId="30" fillId="0" borderId="5" xfId="0" applyFont="1" applyBorder="1" applyAlignment="1">
      <alignment horizontal="center" vertical="center" wrapText="1"/>
    </xf>
    <xf numFmtId="0" fontId="31" fillId="0" borderId="0" xfId="0" applyFont="1" applyFill="1"/>
    <xf numFmtId="49" fontId="4" fillId="3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vertical="top" wrapText="1"/>
    </xf>
    <xf numFmtId="0" fontId="12" fillId="4" borderId="0" xfId="0" applyFont="1" applyFill="1" applyBorder="1" applyAlignment="1">
      <alignment wrapText="1"/>
    </xf>
    <xf numFmtId="0" fontId="12" fillId="4" borderId="2" xfId="0" applyFont="1" applyFill="1" applyBorder="1" applyAlignment="1">
      <alignment wrapText="1"/>
    </xf>
    <xf numFmtId="0" fontId="12" fillId="4" borderId="1" xfId="0" applyFont="1" applyFill="1" applyBorder="1" applyAlignment="1">
      <alignment wrapText="1"/>
    </xf>
    <xf numFmtId="0" fontId="12" fillId="4" borderId="0" xfId="0" applyFont="1" applyFill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wrapText="1"/>
    </xf>
    <xf numFmtId="0" fontId="12" fillId="0" borderId="1" xfId="0" applyFont="1" applyBorder="1"/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2" fillId="3" borderId="0" xfId="0" applyFont="1" applyFill="1" applyBorder="1" applyAlignment="1">
      <alignment wrapText="1"/>
    </xf>
    <xf numFmtId="165" fontId="8" fillId="0" borderId="1" xfId="0" applyNumberFormat="1" applyFont="1" applyFill="1" applyBorder="1" applyAlignment="1">
      <alignment horizontal="right" wrapText="1"/>
    </xf>
    <xf numFmtId="165" fontId="3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5" fillId="0" borderId="1" xfId="0" applyNumberFormat="1" applyFont="1" applyBorder="1" applyAlignment="1" applyProtection="1">
      <alignment horizontal="center" vertical="center" wrapText="1"/>
      <protection locked="0"/>
    </xf>
    <xf numFmtId="0" fontId="23" fillId="0" borderId="1" xfId="0" applyFont="1" applyBorder="1" applyAlignment="1">
      <alignment vertical="top" wrapText="1"/>
    </xf>
    <xf numFmtId="165" fontId="5" fillId="3" borderId="1" xfId="0" applyNumberFormat="1" applyFont="1" applyFill="1" applyBorder="1" applyAlignment="1" applyProtection="1">
      <alignment horizontal="center" vertical="top" wrapText="1"/>
      <protection locked="0"/>
    </xf>
    <xf numFmtId="0" fontId="5" fillId="0" borderId="0" xfId="0" applyFont="1" applyAlignment="1">
      <alignment horizontal="center"/>
    </xf>
    <xf numFmtId="49" fontId="4" fillId="0" borderId="1" xfId="0" applyNumberFormat="1" applyFont="1" applyBorder="1"/>
    <xf numFmtId="2" fontId="4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0" fontId="18" fillId="4" borderId="0" xfId="0" applyFont="1" applyFill="1"/>
    <xf numFmtId="2" fontId="15" fillId="3" borderId="1" xfId="0" applyNumberFormat="1" applyFont="1" applyFill="1" applyBorder="1" applyAlignment="1" applyProtection="1">
      <alignment horizontal="center" vertical="top" wrapText="1"/>
      <protection locked="0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5" fillId="0" borderId="1" xfId="0" applyNumberFormat="1" applyFont="1" applyFill="1" applyBorder="1" applyAlignment="1" applyProtection="1">
      <alignment horizontal="center" vertical="top" wrapText="1"/>
      <protection locked="0"/>
    </xf>
    <xf numFmtId="2" fontId="3" fillId="0" borderId="1" xfId="0" applyNumberFormat="1" applyFont="1" applyFill="1" applyBorder="1" applyAlignment="1">
      <alignment horizontal="center" vertical="top" wrapText="1"/>
    </xf>
    <xf numFmtId="2" fontId="4" fillId="0" borderId="1" xfId="0" applyNumberFormat="1" applyFont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vertical="top" wrapText="1"/>
    </xf>
    <xf numFmtId="0" fontId="8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wrapText="1"/>
    </xf>
    <xf numFmtId="0" fontId="0" fillId="0" borderId="0" xfId="0" applyFill="1"/>
    <xf numFmtId="49" fontId="4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vertical="top" wrapText="1"/>
    </xf>
    <xf numFmtId="49" fontId="5" fillId="0" borderId="1" xfId="0" applyNumberFormat="1" applyFont="1" applyFill="1" applyBorder="1" applyAlignment="1">
      <alignment horizontal="center" wrapText="1"/>
    </xf>
    <xf numFmtId="164" fontId="5" fillId="0" borderId="1" xfId="0" applyNumberFormat="1" applyFont="1" applyFill="1" applyBorder="1" applyAlignment="1">
      <alignment wrapText="1"/>
    </xf>
    <xf numFmtId="0" fontId="17" fillId="0" borderId="0" xfId="0" applyFont="1" applyFill="1"/>
    <xf numFmtId="49" fontId="5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0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right" vertical="top" wrapText="1"/>
    </xf>
    <xf numFmtId="0" fontId="3" fillId="0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wrapText="1"/>
    </xf>
    <xf numFmtId="49" fontId="3" fillId="0" borderId="3" xfId="0" applyNumberFormat="1" applyFont="1" applyFill="1" applyBorder="1" applyAlignment="1">
      <alignment horizontal="center" vertical="top" wrapText="1"/>
    </xf>
    <xf numFmtId="165" fontId="3" fillId="0" borderId="3" xfId="0" applyNumberFormat="1" applyFont="1" applyFill="1" applyBorder="1" applyAlignment="1">
      <alignment horizontal="right" wrapText="1"/>
    </xf>
    <xf numFmtId="165" fontId="3" fillId="0" borderId="4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right" wrapText="1"/>
    </xf>
    <xf numFmtId="49" fontId="3" fillId="0" borderId="1" xfId="0" applyNumberFormat="1" applyFont="1" applyFill="1" applyBorder="1" applyAlignment="1">
      <alignment horizontal="right" wrapText="1"/>
    </xf>
    <xf numFmtId="0" fontId="28" fillId="0" borderId="0" xfId="0" applyFont="1" applyFill="1"/>
    <xf numFmtId="2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top" wrapText="1"/>
    </xf>
    <xf numFmtId="0" fontId="32" fillId="0" borderId="1" xfId="0" applyFont="1" applyBorder="1" applyAlignment="1">
      <alignment horizontal="left" vertical="center"/>
    </xf>
    <xf numFmtId="0" fontId="3" fillId="4" borderId="0" xfId="0" applyFont="1" applyFill="1"/>
    <xf numFmtId="0" fontId="3" fillId="3" borderId="1" xfId="0" applyFont="1" applyFill="1" applyBorder="1" applyAlignment="1">
      <alignment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0" fontId="5" fillId="0" borderId="2" xfId="0" applyNumberFormat="1" applyFont="1" applyBorder="1" applyAlignment="1">
      <alignment vertical="top" wrapText="1"/>
    </xf>
    <xf numFmtId="0" fontId="5" fillId="0" borderId="4" xfId="0" applyNumberFormat="1" applyFont="1" applyBorder="1" applyAlignment="1">
      <alignment horizontal="center" vertical="top" wrapText="1"/>
    </xf>
    <xf numFmtId="0" fontId="32" fillId="0" borderId="1" xfId="0" applyFont="1" applyBorder="1" applyAlignment="1">
      <alignment vertical="center"/>
    </xf>
    <xf numFmtId="0" fontId="32" fillId="0" borderId="1" xfId="0" applyFont="1" applyBorder="1" applyAlignment="1">
      <alignment horizontal="justify" wrapText="1"/>
    </xf>
    <xf numFmtId="0" fontId="4" fillId="0" borderId="0" xfId="0" applyFont="1" applyAlignment="1">
      <alignment horizontal="right"/>
    </xf>
    <xf numFmtId="0" fontId="16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4" fillId="0" borderId="1" xfId="0" applyFont="1" applyFill="1" applyBorder="1"/>
    <xf numFmtId="0" fontId="4" fillId="0" borderId="9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0" borderId="4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5" fillId="0" borderId="0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top" wrapText="1"/>
    </xf>
    <xf numFmtId="49" fontId="4" fillId="0" borderId="10" xfId="0" applyNumberFormat="1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4" fillId="0" borderId="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18" fillId="0" borderId="0" xfId="0" applyFont="1" applyAlignment="1">
      <alignment horizontal="right"/>
    </xf>
    <xf numFmtId="49" fontId="4" fillId="0" borderId="0" xfId="0" applyNumberFormat="1" applyFont="1" applyAlignment="1">
      <alignment horizontal="right"/>
    </xf>
    <xf numFmtId="49" fontId="18" fillId="0" borderId="0" xfId="0" applyNumberFormat="1" applyFont="1" applyAlignment="1">
      <alignment horizontal="right"/>
    </xf>
    <xf numFmtId="0" fontId="22" fillId="0" borderId="0" xfId="0" applyFont="1" applyAlignment="1">
      <alignment horizontal="center" wrapText="1"/>
    </xf>
    <xf numFmtId="0" fontId="4" fillId="0" borderId="9" xfId="0" applyFont="1" applyBorder="1" applyAlignment="1">
      <alignment horizontal="center"/>
    </xf>
    <xf numFmtId="49" fontId="5" fillId="0" borderId="1" xfId="0" applyNumberFormat="1" applyFont="1" applyBorder="1" applyAlignment="1">
      <alignment horizontal="center" wrapText="1"/>
    </xf>
    <xf numFmtId="0" fontId="16" fillId="0" borderId="0" xfId="0" applyFont="1" applyAlignment="1">
      <alignment horizontal="right"/>
    </xf>
    <xf numFmtId="0" fontId="0" fillId="0" borderId="0" xfId="0" applyFont="1" applyAlignment="1">
      <alignment horizontal="right"/>
    </xf>
    <xf numFmtId="0" fontId="5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4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1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5" fillId="0" borderId="1" xfId="0" applyFont="1" applyBorder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5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11" xfId="0" applyFont="1" applyBorder="1" applyAlignment="1">
      <alignment horizontal="center" wrapText="1"/>
    </xf>
    <xf numFmtId="0" fontId="4" fillId="0" borderId="12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4" xfId="0" applyFont="1" applyBorder="1" applyAlignment="1">
      <alignment horizontal="left" wrapText="1"/>
    </xf>
    <xf numFmtId="0" fontId="4" fillId="0" borderId="10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0" fillId="0" borderId="10" xfId="0" applyBorder="1"/>
    <xf numFmtId="0" fontId="0" fillId="0" borderId="2" xfId="0" applyBorder="1"/>
  </cellXfs>
  <cellStyles count="4">
    <cellStyle name="Обычный" xfId="0" builtinId="0"/>
    <cellStyle name="Обычный 2" xfId="1"/>
    <cellStyle name="Обычный_Изменения на 29.10.2008" xfId="2"/>
    <cellStyle name="Стиль 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823"/>
  <sheetViews>
    <sheetView tabSelected="1" zoomScaleNormal="100" workbookViewId="0">
      <selection activeCell="G5" sqref="G5"/>
    </sheetView>
  </sheetViews>
  <sheetFormatPr defaultRowHeight="12.75"/>
  <cols>
    <col min="1" max="1" width="6.42578125" style="1" customWidth="1"/>
    <col min="2" max="2" width="28.5703125" customWidth="1"/>
    <col min="3" max="3" width="88.28515625" customWidth="1"/>
    <col min="4" max="4" width="22.140625" customWidth="1"/>
    <col min="5" max="5" width="21.85546875" customWidth="1"/>
    <col min="6" max="6" width="19.28515625" customWidth="1"/>
  </cols>
  <sheetData>
    <row r="1" spans="1:12" ht="15.75">
      <c r="C1" s="2"/>
      <c r="D1" s="2"/>
      <c r="E1" s="3"/>
      <c r="F1" s="3"/>
    </row>
    <row r="2" spans="1:12" ht="15.75">
      <c r="A2" s="4"/>
      <c r="B2" s="5"/>
      <c r="C2" s="297" t="s">
        <v>40</v>
      </c>
      <c r="D2" s="297"/>
      <c r="E2" s="297"/>
      <c r="F2" s="297"/>
    </row>
    <row r="3" spans="1:12" ht="15.75">
      <c r="A3" s="4"/>
      <c r="B3" s="5"/>
      <c r="C3" s="7" t="s">
        <v>0</v>
      </c>
      <c r="D3" s="297" t="s">
        <v>478</v>
      </c>
      <c r="E3" s="297"/>
      <c r="F3" s="297"/>
    </row>
    <row r="4" spans="1:12" ht="15.75">
      <c r="A4" s="4"/>
      <c r="B4" s="5"/>
      <c r="C4" s="6"/>
      <c r="D4" s="297" t="s">
        <v>479</v>
      </c>
      <c r="E4" s="297"/>
      <c r="F4" s="297"/>
    </row>
    <row r="5" spans="1:12" ht="15.75">
      <c r="A5" s="4"/>
      <c r="B5" s="5"/>
      <c r="C5" s="297" t="s">
        <v>1</v>
      </c>
      <c r="D5" s="297"/>
      <c r="E5" s="297"/>
      <c r="F5" s="297"/>
    </row>
    <row r="6" spans="1:12" ht="39" customHeight="1">
      <c r="A6" s="298" t="s">
        <v>414</v>
      </c>
      <c r="B6" s="299"/>
      <c r="C6" s="299"/>
      <c r="D6" s="299"/>
      <c r="E6" s="299"/>
      <c r="F6" s="299"/>
    </row>
    <row r="7" spans="1:12" ht="9" customHeight="1">
      <c r="A7" s="4"/>
      <c r="B7" s="5"/>
      <c r="C7" s="5"/>
      <c r="D7" s="5"/>
    </row>
    <row r="8" spans="1:12" ht="15.75">
      <c r="A8" s="4"/>
      <c r="B8" s="5"/>
      <c r="C8" s="296" t="s">
        <v>2</v>
      </c>
      <c r="D8" s="296"/>
      <c r="E8" s="296"/>
      <c r="F8" s="296"/>
    </row>
    <row r="9" spans="1:12" ht="63.75" customHeight="1">
      <c r="A9" s="8" t="s">
        <v>3</v>
      </c>
      <c r="B9" s="9" t="s">
        <v>4</v>
      </c>
      <c r="C9" s="8" t="s">
        <v>5</v>
      </c>
      <c r="D9" s="9" t="s">
        <v>331</v>
      </c>
      <c r="E9" s="9" t="s">
        <v>351</v>
      </c>
      <c r="F9" s="9" t="s">
        <v>413</v>
      </c>
      <c r="G9" s="10"/>
      <c r="H9" s="10"/>
      <c r="I9" s="10"/>
      <c r="J9" s="10"/>
      <c r="K9" s="10"/>
      <c r="L9" s="10"/>
    </row>
    <row r="10" spans="1:12" ht="11.25" customHeight="1">
      <c r="A10" s="11"/>
      <c r="B10" s="12">
        <v>1</v>
      </c>
      <c r="C10" s="12">
        <v>2</v>
      </c>
      <c r="D10" s="12">
        <v>3</v>
      </c>
      <c r="E10" s="13">
        <v>4</v>
      </c>
      <c r="F10" s="13">
        <v>5</v>
      </c>
      <c r="G10" s="10"/>
      <c r="H10" s="10"/>
      <c r="I10" s="10"/>
      <c r="J10" s="10"/>
      <c r="K10" s="10"/>
      <c r="L10" s="10"/>
    </row>
    <row r="11" spans="1:12" ht="27.75" hidden="1" customHeight="1">
      <c r="A11" s="14">
        <v>1</v>
      </c>
      <c r="B11" s="9" t="s">
        <v>24</v>
      </c>
      <c r="C11" s="15" t="s">
        <v>6</v>
      </c>
      <c r="D11" s="16"/>
      <c r="E11" s="16"/>
      <c r="F11" s="16"/>
      <c r="G11" s="10"/>
      <c r="H11" s="10"/>
      <c r="I11" s="10"/>
      <c r="J11" s="10"/>
      <c r="K11" s="10"/>
      <c r="L11" s="10"/>
    </row>
    <row r="12" spans="1:12" ht="21.75" hidden="1" customHeight="1">
      <c r="A12" s="14">
        <f>A11+1</f>
        <v>2</v>
      </c>
      <c r="B12" s="9" t="s">
        <v>25</v>
      </c>
      <c r="C12" s="15" t="s">
        <v>7</v>
      </c>
      <c r="D12" s="16"/>
      <c r="E12" s="16"/>
      <c r="F12" s="16"/>
      <c r="G12" s="10"/>
      <c r="H12" s="10"/>
      <c r="I12" s="10"/>
      <c r="J12" s="10"/>
      <c r="K12" s="10"/>
      <c r="L12" s="10"/>
    </row>
    <row r="13" spans="1:12" ht="25.5" hidden="1">
      <c r="A13" s="14">
        <f t="shared" ref="A13:A35" si="0">A12+1</f>
        <v>3</v>
      </c>
      <c r="B13" s="9" t="s">
        <v>26</v>
      </c>
      <c r="C13" s="15" t="s">
        <v>8</v>
      </c>
      <c r="D13" s="16"/>
      <c r="E13" s="16"/>
      <c r="F13" s="16"/>
      <c r="G13" s="10"/>
      <c r="H13" s="10"/>
      <c r="I13" s="10"/>
      <c r="J13" s="10"/>
      <c r="K13" s="10"/>
      <c r="L13" s="10"/>
    </row>
    <row r="14" spans="1:12" ht="15" hidden="1">
      <c r="A14" s="14">
        <f t="shared" si="0"/>
        <v>4</v>
      </c>
      <c r="B14" s="9" t="s">
        <v>27</v>
      </c>
      <c r="C14" s="15" t="s">
        <v>9</v>
      </c>
      <c r="D14" s="16"/>
      <c r="E14" s="16"/>
      <c r="F14" s="16"/>
      <c r="G14" s="10"/>
      <c r="H14" s="10"/>
      <c r="I14" s="10"/>
      <c r="J14" s="10"/>
      <c r="K14" s="10"/>
      <c r="L14" s="10"/>
    </row>
    <row r="15" spans="1:12" ht="25.5" hidden="1">
      <c r="A15" s="14">
        <f t="shared" si="0"/>
        <v>5</v>
      </c>
      <c r="B15" s="9" t="s">
        <v>28</v>
      </c>
      <c r="C15" s="15" t="s">
        <v>10</v>
      </c>
      <c r="D15" s="16"/>
      <c r="E15" s="16"/>
      <c r="F15" s="16"/>
      <c r="G15" s="10"/>
      <c r="H15" s="10"/>
      <c r="I15" s="10"/>
      <c r="J15" s="10"/>
      <c r="K15" s="10"/>
      <c r="L15" s="10"/>
    </row>
    <row r="16" spans="1:12" ht="18.75" hidden="1" customHeight="1">
      <c r="A16" s="14">
        <f t="shared" si="0"/>
        <v>6</v>
      </c>
      <c r="B16" s="17" t="s">
        <v>29</v>
      </c>
      <c r="C16" s="15" t="s">
        <v>11</v>
      </c>
      <c r="D16" s="16"/>
      <c r="E16" s="16"/>
      <c r="F16" s="16"/>
      <c r="G16" s="10"/>
      <c r="H16" s="10"/>
      <c r="I16" s="10"/>
      <c r="J16" s="10"/>
      <c r="K16" s="10"/>
      <c r="L16" s="10"/>
    </row>
    <row r="17" spans="1:12" ht="30" hidden="1" customHeight="1">
      <c r="A17" s="14">
        <f t="shared" si="0"/>
        <v>7</v>
      </c>
      <c r="B17" s="17" t="s">
        <v>30</v>
      </c>
      <c r="C17" s="15" t="s">
        <v>12</v>
      </c>
      <c r="D17" s="16"/>
      <c r="E17" s="16"/>
      <c r="F17" s="16"/>
      <c r="G17" s="10"/>
      <c r="H17" s="10"/>
      <c r="I17" s="10"/>
      <c r="J17" s="10"/>
      <c r="K17" s="10"/>
      <c r="L17" s="10"/>
    </row>
    <row r="18" spans="1:12" ht="33" hidden="1" customHeight="1">
      <c r="A18" s="14">
        <f t="shared" si="0"/>
        <v>8</v>
      </c>
      <c r="B18" s="9" t="s">
        <v>31</v>
      </c>
      <c r="C18" s="15" t="s">
        <v>13</v>
      </c>
      <c r="D18" s="16"/>
      <c r="E18" s="16"/>
      <c r="F18" s="16"/>
      <c r="G18" s="10"/>
      <c r="H18" s="10"/>
      <c r="I18" s="10"/>
      <c r="J18" s="10"/>
      <c r="K18" s="10"/>
      <c r="L18" s="10"/>
    </row>
    <row r="19" spans="1:12" ht="33" hidden="1" customHeight="1">
      <c r="A19" s="14">
        <f t="shared" si="0"/>
        <v>9</v>
      </c>
      <c r="B19" s="9" t="s">
        <v>32</v>
      </c>
      <c r="C19" s="15" t="s">
        <v>14</v>
      </c>
      <c r="D19" s="18"/>
      <c r="E19" s="18"/>
      <c r="F19" s="18"/>
      <c r="G19" s="10"/>
      <c r="H19" s="10"/>
      <c r="I19" s="10"/>
      <c r="J19" s="10"/>
      <c r="K19" s="10"/>
      <c r="L19" s="10"/>
    </row>
    <row r="20" spans="1:12" ht="29.25" hidden="1" customHeight="1">
      <c r="A20" s="14">
        <f t="shared" si="0"/>
        <v>10</v>
      </c>
      <c r="B20" s="9" t="s">
        <v>33</v>
      </c>
      <c r="C20" s="15" t="s">
        <v>15</v>
      </c>
      <c r="D20" s="18"/>
      <c r="E20" s="18"/>
      <c r="F20" s="18"/>
      <c r="G20" s="10"/>
      <c r="H20" s="10"/>
      <c r="I20" s="10"/>
      <c r="J20" s="10"/>
      <c r="K20" s="10"/>
      <c r="L20" s="10"/>
    </row>
    <row r="21" spans="1:12" ht="20.25" customHeight="1">
      <c r="A21" s="14">
        <v>1</v>
      </c>
      <c r="B21" s="17" t="s">
        <v>269</v>
      </c>
      <c r="C21" s="19" t="s">
        <v>16</v>
      </c>
      <c r="D21" s="25">
        <f>-D22-D26</f>
        <v>0</v>
      </c>
      <c r="E21" s="25">
        <f>-E22-E26</f>
        <v>0</v>
      </c>
      <c r="F21" s="25">
        <f>-F22-F26</f>
        <v>0</v>
      </c>
      <c r="G21" s="10"/>
      <c r="H21" s="10"/>
      <c r="I21" s="10"/>
      <c r="J21" s="10"/>
      <c r="K21" s="10"/>
      <c r="L21" s="10"/>
    </row>
    <row r="22" spans="1:12" ht="18.75" customHeight="1">
      <c r="A22" s="14">
        <f t="shared" si="0"/>
        <v>2</v>
      </c>
      <c r="B22" s="17" t="s">
        <v>270</v>
      </c>
      <c r="C22" s="19" t="s">
        <v>41</v>
      </c>
      <c r="D22" s="25">
        <v>-5413.8</v>
      </c>
      <c r="E22" s="25">
        <v>-5324.4</v>
      </c>
      <c r="F22" s="25">
        <v>-5265.9</v>
      </c>
      <c r="G22" s="26"/>
      <c r="H22" s="26"/>
      <c r="I22" s="10"/>
      <c r="J22" s="10"/>
      <c r="K22" s="10"/>
      <c r="L22" s="10"/>
    </row>
    <row r="23" spans="1:12" s="24" customFormat="1" ht="18.75" customHeight="1">
      <c r="A23" s="14">
        <f t="shared" si="0"/>
        <v>3</v>
      </c>
      <c r="B23" s="17" t="s">
        <v>271</v>
      </c>
      <c r="C23" s="19" t="s">
        <v>42</v>
      </c>
      <c r="D23" s="25">
        <v>-5413.8</v>
      </c>
      <c r="E23" s="25">
        <v>-5324.4</v>
      </c>
      <c r="F23" s="25">
        <v>-5265.9</v>
      </c>
      <c r="G23" s="26"/>
      <c r="H23" s="26"/>
      <c r="I23" s="10"/>
      <c r="J23" s="10"/>
      <c r="K23" s="10"/>
      <c r="L23" s="10"/>
    </row>
    <row r="24" spans="1:12" ht="18" customHeight="1">
      <c r="A24" s="14">
        <f t="shared" si="0"/>
        <v>4</v>
      </c>
      <c r="B24" s="17" t="s">
        <v>272</v>
      </c>
      <c r="C24" s="19" t="s">
        <v>43</v>
      </c>
      <c r="D24" s="25">
        <v>-5413.8</v>
      </c>
      <c r="E24" s="25">
        <v>-5324.4</v>
      </c>
      <c r="F24" s="25">
        <v>-5265.9</v>
      </c>
      <c r="G24" s="26"/>
      <c r="H24" s="26"/>
      <c r="I24" s="10"/>
      <c r="J24" s="10"/>
      <c r="K24" s="10"/>
      <c r="L24" s="10"/>
    </row>
    <row r="25" spans="1:12" ht="18" customHeight="1">
      <c r="A25" s="14">
        <f t="shared" si="0"/>
        <v>5</v>
      </c>
      <c r="B25" s="17" t="s">
        <v>273</v>
      </c>
      <c r="C25" s="19" t="s">
        <v>47</v>
      </c>
      <c r="D25" s="25">
        <v>-5413.8</v>
      </c>
      <c r="E25" s="25">
        <v>-5324.4</v>
      </c>
      <c r="F25" s="25">
        <v>-5265.9</v>
      </c>
      <c r="G25" s="26"/>
      <c r="H25" s="26"/>
      <c r="I25" s="10"/>
      <c r="J25" s="10"/>
      <c r="K25" s="10"/>
      <c r="L25" s="10"/>
    </row>
    <row r="26" spans="1:12" ht="18" customHeight="1">
      <c r="A26" s="14">
        <f t="shared" si="0"/>
        <v>6</v>
      </c>
      <c r="B26" s="17" t="s">
        <v>274</v>
      </c>
      <c r="C26" s="19" t="s">
        <v>44</v>
      </c>
      <c r="D26" s="25">
        <v>5413.8</v>
      </c>
      <c r="E26" s="25">
        <v>5324.4</v>
      </c>
      <c r="F26" s="25">
        <v>5265.9</v>
      </c>
      <c r="G26" s="26"/>
      <c r="H26" s="26"/>
      <c r="I26" s="10"/>
      <c r="J26" s="10"/>
      <c r="K26" s="10"/>
      <c r="L26" s="10"/>
    </row>
    <row r="27" spans="1:12" s="24" customFormat="1" ht="18" customHeight="1">
      <c r="A27" s="14">
        <f t="shared" si="0"/>
        <v>7</v>
      </c>
      <c r="B27" s="17" t="s">
        <v>275</v>
      </c>
      <c r="C27" s="19" t="s">
        <v>45</v>
      </c>
      <c r="D27" s="25">
        <v>5413.8</v>
      </c>
      <c r="E27" s="25">
        <v>5324.4</v>
      </c>
      <c r="F27" s="25">
        <v>5265.9</v>
      </c>
      <c r="G27" s="26"/>
      <c r="H27" s="26"/>
      <c r="I27" s="10"/>
      <c r="J27" s="10"/>
      <c r="K27" s="10"/>
      <c r="L27" s="10"/>
    </row>
    <row r="28" spans="1:12" ht="15">
      <c r="A28" s="14">
        <f t="shared" si="0"/>
        <v>8</v>
      </c>
      <c r="B28" s="17" t="s">
        <v>276</v>
      </c>
      <c r="C28" s="19" t="s">
        <v>46</v>
      </c>
      <c r="D28" s="25">
        <v>5413.8</v>
      </c>
      <c r="E28" s="25">
        <v>5324.4</v>
      </c>
      <c r="F28" s="25">
        <v>5265.9</v>
      </c>
      <c r="G28" s="26"/>
      <c r="H28" s="26"/>
      <c r="I28" s="10"/>
      <c r="J28" s="10"/>
      <c r="K28" s="10"/>
      <c r="L28" s="10"/>
    </row>
    <row r="29" spans="1:12" ht="24.75" customHeight="1">
      <c r="A29" s="14">
        <f t="shared" si="0"/>
        <v>9</v>
      </c>
      <c r="B29" s="17" t="s">
        <v>277</v>
      </c>
      <c r="C29" s="19" t="s">
        <v>48</v>
      </c>
      <c r="D29" s="25">
        <v>5413.8</v>
      </c>
      <c r="E29" s="25">
        <v>5324.4</v>
      </c>
      <c r="F29" s="25">
        <v>5265.9</v>
      </c>
      <c r="G29" s="26"/>
      <c r="H29" s="26"/>
      <c r="I29" s="10"/>
      <c r="J29" s="10"/>
      <c r="K29" s="10"/>
      <c r="L29" s="10"/>
    </row>
    <row r="30" spans="1:12" ht="20.25" hidden="1" customHeight="1">
      <c r="A30" s="14">
        <f t="shared" si="0"/>
        <v>10</v>
      </c>
      <c r="B30" s="17" t="s">
        <v>34</v>
      </c>
      <c r="C30" s="20" t="s">
        <v>17</v>
      </c>
      <c r="D30" s="25"/>
      <c r="E30" s="25"/>
      <c r="F30" s="25"/>
      <c r="G30" s="26"/>
      <c r="H30" s="26"/>
      <c r="I30" s="10"/>
      <c r="J30" s="10"/>
      <c r="K30" s="10"/>
      <c r="L30" s="10"/>
    </row>
    <row r="31" spans="1:12" ht="20.25" hidden="1" customHeight="1">
      <c r="A31" s="14">
        <f t="shared" si="0"/>
        <v>11</v>
      </c>
      <c r="B31" s="17" t="s">
        <v>35</v>
      </c>
      <c r="C31" s="20" t="s">
        <v>18</v>
      </c>
      <c r="D31" s="25"/>
      <c r="E31" s="25"/>
      <c r="F31" s="25"/>
      <c r="G31" s="26"/>
      <c r="H31" s="26"/>
      <c r="I31" s="10"/>
      <c r="J31" s="10"/>
      <c r="K31" s="10"/>
      <c r="L31" s="10"/>
    </row>
    <row r="32" spans="1:12" ht="20.25" hidden="1" customHeight="1">
      <c r="A32" s="14">
        <f t="shared" si="0"/>
        <v>12</v>
      </c>
      <c r="B32" s="17" t="s">
        <v>36</v>
      </c>
      <c r="C32" s="20" t="s">
        <v>19</v>
      </c>
      <c r="D32" s="25"/>
      <c r="E32" s="25"/>
      <c r="F32" s="25"/>
      <c r="G32" s="26"/>
      <c r="H32" s="26"/>
      <c r="I32" s="10"/>
      <c r="J32" s="10"/>
      <c r="K32" s="10"/>
      <c r="L32" s="10"/>
    </row>
    <row r="33" spans="1:12" ht="28.5" hidden="1" customHeight="1">
      <c r="A33" s="14">
        <f t="shared" si="0"/>
        <v>13</v>
      </c>
      <c r="B33" s="17" t="s">
        <v>37</v>
      </c>
      <c r="C33" s="20" t="s">
        <v>20</v>
      </c>
      <c r="D33" s="25"/>
      <c r="E33" s="25"/>
      <c r="F33" s="25"/>
      <c r="G33" s="26"/>
      <c r="H33" s="26"/>
      <c r="I33" s="10"/>
      <c r="J33" s="10"/>
      <c r="K33" s="10"/>
      <c r="L33" s="10"/>
    </row>
    <row r="34" spans="1:12" ht="19.5" hidden="1" customHeight="1">
      <c r="A34" s="14">
        <f t="shared" si="0"/>
        <v>14</v>
      </c>
      <c r="B34" s="17" t="s">
        <v>38</v>
      </c>
      <c r="C34" s="20" t="s">
        <v>21</v>
      </c>
      <c r="D34" s="25"/>
      <c r="E34" s="25"/>
      <c r="F34" s="25"/>
      <c r="G34" s="26"/>
      <c r="H34" s="26"/>
      <c r="I34" s="10"/>
      <c r="J34" s="10"/>
      <c r="K34" s="10"/>
      <c r="L34" s="10"/>
    </row>
    <row r="35" spans="1:12" ht="28.5" hidden="1" customHeight="1">
      <c r="A35" s="14">
        <f t="shared" si="0"/>
        <v>15</v>
      </c>
      <c r="B35" s="17" t="s">
        <v>39</v>
      </c>
      <c r="C35" s="20" t="s">
        <v>22</v>
      </c>
      <c r="D35" s="25"/>
      <c r="E35" s="25"/>
      <c r="F35" s="25"/>
      <c r="G35" s="26"/>
      <c r="H35" s="26"/>
      <c r="I35" s="10"/>
      <c r="J35" s="10"/>
      <c r="K35" s="10"/>
      <c r="L35" s="10"/>
    </row>
    <row r="36" spans="1:12" ht="17.25" customHeight="1">
      <c r="A36" s="21"/>
      <c r="B36" s="22" t="s">
        <v>23</v>
      </c>
      <c r="C36" s="23"/>
      <c r="D36" s="27">
        <f>D21+D32+D19</f>
        <v>0</v>
      </c>
      <c r="E36" s="27">
        <f>E21+E32+E19</f>
        <v>0</v>
      </c>
      <c r="F36" s="27">
        <f>F21+F32+F19</f>
        <v>0</v>
      </c>
      <c r="G36" s="26"/>
      <c r="H36" s="26"/>
      <c r="I36" s="10"/>
      <c r="J36" s="10"/>
      <c r="K36" s="10"/>
      <c r="L36" s="10"/>
    </row>
    <row r="37" spans="1:12"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</row>
    <row r="38" spans="1:12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</row>
    <row r="39" spans="1:12"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</row>
    <row r="40" spans="1:12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</row>
    <row r="41" spans="1:12"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</row>
    <row r="42" spans="1:12"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</row>
    <row r="43" spans="1:12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</row>
    <row r="44" spans="1:12"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</row>
    <row r="45" spans="1:12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</row>
    <row r="46" spans="1:12"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</row>
    <row r="47" spans="1:12"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</row>
    <row r="48" spans="1:12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</row>
    <row r="49" spans="2:12"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0" spans="2:12"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</row>
    <row r="51" spans="2:12"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2:12"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3" spans="2:12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</row>
    <row r="54" spans="2:12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2:12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2:12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2:12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2:12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2:12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2:12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2:12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  <row r="62" spans="2:12"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</row>
    <row r="63" spans="2:12"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</row>
    <row r="64" spans="2:12"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</row>
    <row r="65" spans="2:12"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</row>
    <row r="66" spans="2:12"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</row>
    <row r="67" spans="2:12"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</row>
    <row r="68" spans="2:12"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</row>
    <row r="69" spans="2:12"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</row>
    <row r="70" spans="2:12"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</row>
    <row r="71" spans="2:12"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</row>
    <row r="72" spans="2:12"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</row>
    <row r="73" spans="2:12"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</row>
    <row r="74" spans="2:12"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</row>
    <row r="75" spans="2:12"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</row>
    <row r="76" spans="2:12"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</row>
    <row r="77" spans="2:12"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</row>
    <row r="78" spans="2:12"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</row>
    <row r="79" spans="2:12"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</row>
    <row r="80" spans="2:12"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</row>
    <row r="81" spans="2:12"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</row>
    <row r="82" spans="2:12"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</row>
    <row r="83" spans="2:12"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</row>
    <row r="84" spans="2:12"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</row>
    <row r="85" spans="2:12"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</row>
    <row r="86" spans="2:12"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</row>
    <row r="87" spans="2:12"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</row>
    <row r="88" spans="2:12"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</row>
    <row r="89" spans="2:12"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</row>
    <row r="90" spans="2:12"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</row>
    <row r="91" spans="2:12"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</row>
    <row r="92" spans="2:12"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</row>
    <row r="93" spans="2:12"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</row>
    <row r="94" spans="2:12"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</row>
    <row r="95" spans="2:12"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</row>
    <row r="96" spans="2:12"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</row>
    <row r="97" spans="2:12"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</row>
    <row r="98" spans="2:12"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</row>
    <row r="99" spans="2:12"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</row>
    <row r="100" spans="2:12"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</row>
    <row r="101" spans="2:12"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</row>
    <row r="102" spans="2:12"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</row>
    <row r="103" spans="2:12"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</row>
    <row r="104" spans="2:12"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</row>
    <row r="105" spans="2:12"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</row>
    <row r="106" spans="2:12"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</row>
    <row r="107" spans="2:12"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</row>
    <row r="108" spans="2:12"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</row>
    <row r="109" spans="2:12"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</row>
    <row r="110" spans="2:12"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</row>
    <row r="111" spans="2:12"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</row>
    <row r="112" spans="2:12"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</row>
    <row r="113" spans="2:12"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</row>
    <row r="114" spans="2:12"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</row>
    <row r="115" spans="2:12"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</row>
    <row r="116" spans="2:12"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</row>
    <row r="117" spans="2:12"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</row>
    <row r="118" spans="2:12"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</row>
    <row r="119" spans="2:12"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</row>
    <row r="120" spans="2:12"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</row>
    <row r="121" spans="2:12"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</row>
    <row r="122" spans="2:12"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</row>
    <row r="123" spans="2:12"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</row>
    <row r="124" spans="2:12"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</row>
    <row r="125" spans="2:12"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</row>
    <row r="126" spans="2:12"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</row>
    <row r="127" spans="2:12"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</row>
    <row r="128" spans="2:12"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</row>
    <row r="129" spans="2:12"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</row>
    <row r="130" spans="2:12"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</row>
    <row r="131" spans="2:12"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</row>
    <row r="132" spans="2:12"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</row>
    <row r="133" spans="2:12"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</row>
    <row r="134" spans="2:12"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</row>
    <row r="135" spans="2:12"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</row>
    <row r="136" spans="2:12"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</row>
    <row r="137" spans="2:12"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</row>
    <row r="138" spans="2:12"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</row>
    <row r="139" spans="2:12"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</row>
    <row r="140" spans="2:12"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</row>
    <row r="141" spans="2:12"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</row>
    <row r="142" spans="2:12"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</row>
    <row r="143" spans="2:12"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</row>
    <row r="144" spans="2:12"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</row>
    <row r="145" spans="2:12"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</row>
    <row r="146" spans="2:12"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</row>
    <row r="147" spans="2:12"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</row>
    <row r="148" spans="2:12"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</row>
    <row r="149" spans="2:12"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</row>
    <row r="150" spans="2:12"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</row>
    <row r="151" spans="2:12"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</row>
    <row r="152" spans="2:12"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</row>
    <row r="153" spans="2:12"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</row>
    <row r="154" spans="2:12"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</row>
    <row r="155" spans="2:12"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</row>
    <row r="156" spans="2:12"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</row>
    <row r="157" spans="2:12"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</row>
    <row r="158" spans="2:12"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</row>
    <row r="159" spans="2:12"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</row>
    <row r="160" spans="2:12"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</row>
    <row r="161" spans="2:12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</row>
    <row r="162" spans="2:12"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</row>
    <row r="163" spans="2:12"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</row>
    <row r="164" spans="2:12"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</row>
    <row r="165" spans="2:12"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</row>
    <row r="166" spans="2:12"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</row>
    <row r="167" spans="2:12"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</row>
    <row r="168" spans="2:12"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</row>
    <row r="169" spans="2:12"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</row>
    <row r="170" spans="2:12"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</row>
    <row r="171" spans="2:12"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</row>
    <row r="172" spans="2:12"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</row>
    <row r="173" spans="2:12"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</row>
    <row r="174" spans="2:12"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</row>
    <row r="175" spans="2:12"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</row>
    <row r="176" spans="2:12"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</row>
    <row r="177" spans="2:12"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</row>
    <row r="178" spans="2:12"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</row>
    <row r="179" spans="2:12"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</row>
    <row r="180" spans="2:12"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</row>
    <row r="181" spans="2:12"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</row>
    <row r="182" spans="2:12"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</row>
    <row r="183" spans="2:12"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</row>
    <row r="184" spans="2:12"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</row>
    <row r="185" spans="2:12"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</row>
    <row r="186" spans="2:12"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</row>
    <row r="187" spans="2:12"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</row>
    <row r="188" spans="2:12"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</row>
    <row r="189" spans="2:12"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</row>
    <row r="190" spans="2:12"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</row>
    <row r="191" spans="2:12"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</row>
    <row r="192" spans="2:12"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</row>
    <row r="193" spans="2:12"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</row>
    <row r="194" spans="2:12"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</row>
    <row r="195" spans="2:12"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</row>
    <row r="196" spans="2:12"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</row>
    <row r="197" spans="2:12"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</row>
    <row r="198" spans="2:12"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</row>
    <row r="199" spans="2:12"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</row>
    <row r="200" spans="2:12"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</row>
    <row r="201" spans="2:12"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</row>
    <row r="202" spans="2:12"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</row>
    <row r="203" spans="2:12"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</row>
    <row r="204" spans="2:12"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</row>
    <row r="205" spans="2:12"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</row>
    <row r="206" spans="2:12"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</row>
    <row r="207" spans="2:12"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</row>
    <row r="208" spans="2:12"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</row>
    <row r="209" spans="2:12"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</row>
    <row r="210" spans="2:12"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</row>
    <row r="211" spans="2:12"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</row>
    <row r="212" spans="2:12"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</row>
    <row r="213" spans="2:12"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</row>
    <row r="214" spans="2:12"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</row>
    <row r="215" spans="2:12"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</row>
    <row r="216" spans="2:12"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</row>
    <row r="217" spans="2:12"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</row>
    <row r="218" spans="2:12"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</row>
    <row r="219" spans="2:12"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</row>
    <row r="220" spans="2:12"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</row>
    <row r="221" spans="2:12"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</row>
    <row r="222" spans="2:12"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</row>
    <row r="223" spans="2:12"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</row>
    <row r="224" spans="2:12"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</row>
    <row r="225" spans="2:12"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</row>
    <row r="226" spans="2:12"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</row>
    <row r="227" spans="2:12"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</row>
    <row r="228" spans="2:12"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</row>
    <row r="229" spans="2:12"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</row>
    <row r="230" spans="2:12"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</row>
    <row r="231" spans="2:12"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</row>
    <row r="232" spans="2:12"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</row>
    <row r="233" spans="2:12"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</row>
    <row r="234" spans="2:12"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</row>
    <row r="235" spans="2:12"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</row>
    <row r="236" spans="2:12"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</row>
    <row r="237" spans="2:12"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</row>
    <row r="238" spans="2:12"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</row>
    <row r="239" spans="2:12"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</row>
    <row r="240" spans="2:12"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</row>
    <row r="241" spans="2:12"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</row>
    <row r="242" spans="2:12"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</row>
    <row r="243" spans="2:12"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</row>
    <row r="244" spans="2:12"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</row>
    <row r="245" spans="2:12"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</row>
    <row r="246" spans="2:12"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</row>
    <row r="247" spans="2:12"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</row>
    <row r="248" spans="2:12"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</row>
    <row r="249" spans="2:12"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</row>
    <row r="250" spans="2:12"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</row>
    <row r="251" spans="2:12"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</row>
    <row r="252" spans="2:12"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</row>
    <row r="253" spans="2:12"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</row>
    <row r="254" spans="2:12"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</row>
    <row r="255" spans="2:12"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</row>
    <row r="256" spans="2:12"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</row>
    <row r="257" spans="2:12"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</row>
    <row r="258" spans="2:12"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</row>
    <row r="259" spans="2:12"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</row>
    <row r="260" spans="2:12"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</row>
    <row r="261" spans="2:12"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</row>
    <row r="262" spans="2:12"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</row>
    <row r="263" spans="2:12"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</row>
    <row r="264" spans="2:12"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</row>
    <row r="265" spans="2:12"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</row>
    <row r="266" spans="2:12"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</row>
    <row r="267" spans="2:12"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</row>
    <row r="268" spans="2:12"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</row>
    <row r="269" spans="2:12"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</row>
    <row r="270" spans="2:12"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</row>
    <row r="271" spans="2:12"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</row>
    <row r="272" spans="2:12"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</row>
    <row r="273" spans="2:12"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</row>
    <row r="275" spans="2:12"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</row>
    <row r="276" spans="2:12"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</row>
    <row r="277" spans="2:12"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</row>
    <row r="278" spans="2:12"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</row>
    <row r="279" spans="2:12"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</row>
    <row r="280" spans="2:12"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</row>
    <row r="281" spans="2:12"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</row>
    <row r="282" spans="2:12"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</row>
    <row r="283" spans="2:12"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</row>
    <row r="284" spans="2:12"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</row>
    <row r="285" spans="2:12"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</row>
    <row r="286" spans="2:12"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</row>
    <row r="287" spans="2:12"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</row>
    <row r="288" spans="2:12"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</row>
    <row r="289" spans="2:12"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</row>
    <row r="290" spans="2:12"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</row>
    <row r="291" spans="2:12"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</row>
    <row r="292" spans="2:12"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</row>
    <row r="293" spans="2:12"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</row>
    <row r="294" spans="2:12"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</row>
    <row r="295" spans="2:12"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</row>
    <row r="296" spans="2:12"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</row>
    <row r="297" spans="2:12"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</row>
    <row r="298" spans="2:12"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</row>
    <row r="299" spans="2:12"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</row>
    <row r="300" spans="2:12"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</row>
    <row r="301" spans="2:12"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</row>
    <row r="302" spans="2:12"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</row>
    <row r="303" spans="2:12"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</row>
    <row r="304" spans="2:12"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</row>
    <row r="305" spans="2:12"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</row>
    <row r="306" spans="2:12"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</row>
    <row r="307" spans="2:12"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</row>
    <row r="308" spans="2:12"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</row>
    <row r="309" spans="2:12"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</row>
    <row r="310" spans="2:12"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</row>
    <row r="311" spans="2:12"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</row>
    <row r="312" spans="2:12"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</row>
    <row r="313" spans="2:12"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</row>
    <row r="314" spans="2:12"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</row>
    <row r="315" spans="2:12"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</row>
    <row r="316" spans="2:12"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</row>
    <row r="317" spans="2:12"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</row>
    <row r="318" spans="2:12"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</row>
    <row r="319" spans="2:12"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</row>
    <row r="320" spans="2:12"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</row>
    <row r="321" spans="2:12"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</row>
    <row r="322" spans="2:12"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</row>
    <row r="323" spans="2:12"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</row>
    <row r="324" spans="2:12"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</row>
    <row r="325" spans="2:12"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</row>
    <row r="326" spans="2:12"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</row>
    <row r="327" spans="2:12"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</row>
    <row r="328" spans="2:12"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</row>
    <row r="329" spans="2:12"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</row>
    <row r="330" spans="2:12"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</row>
    <row r="331" spans="2:12"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</row>
    <row r="332" spans="2:12"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</row>
    <row r="333" spans="2:12"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</row>
    <row r="334" spans="2:12"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</row>
    <row r="335" spans="2:12"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</row>
    <row r="336" spans="2:12"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</row>
    <row r="337" spans="2:12"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</row>
    <row r="338" spans="2:12"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</row>
    <row r="339" spans="2:12"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</row>
    <row r="340" spans="2:12"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</row>
    <row r="341" spans="2:12"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</row>
    <row r="342" spans="2:12"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</row>
    <row r="343" spans="2:12"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</row>
    <row r="344" spans="2:12"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</row>
    <row r="345" spans="2:12"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</row>
    <row r="346" spans="2:12"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</row>
    <row r="347" spans="2:12"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</row>
    <row r="348" spans="2:12"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</row>
    <row r="349" spans="2:12"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</row>
    <row r="350" spans="2:12"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</row>
    <row r="351" spans="2:12"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</row>
    <row r="352" spans="2:12"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</row>
    <row r="353" spans="2:12"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</row>
    <row r="354" spans="2:12"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</row>
    <row r="355" spans="2:12"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</row>
    <row r="356" spans="2:12"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</row>
    <row r="357" spans="2:12"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</row>
    <row r="358" spans="2:12"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</row>
    <row r="359" spans="2:12"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</row>
    <row r="360" spans="2:12"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</row>
    <row r="361" spans="2:12"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</row>
    <row r="362" spans="2:12"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</row>
    <row r="363" spans="2:12"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</row>
    <row r="364" spans="2:12"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</row>
    <row r="365" spans="2:12"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</row>
    <row r="366" spans="2:12"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</row>
    <row r="367" spans="2:12"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</row>
    <row r="368" spans="2:12"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</row>
    <row r="369" spans="2:12"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</row>
    <row r="370" spans="2:12"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</row>
    <row r="371" spans="2:12"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</row>
    <row r="372" spans="2:12"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</row>
    <row r="373" spans="2:12"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</row>
    <row r="374" spans="2:12"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</row>
    <row r="375" spans="2:12"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</row>
    <row r="376" spans="2:12"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</row>
    <row r="377" spans="2:12"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</row>
    <row r="378" spans="2:12"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</row>
    <row r="379" spans="2:12"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</row>
    <row r="380" spans="2:12"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</row>
    <row r="381" spans="2:12"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</row>
    <row r="382" spans="2:12"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</row>
    <row r="383" spans="2:12"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</row>
    <row r="384" spans="2:12"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</row>
    <row r="385" spans="2:12"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</row>
    <row r="386" spans="2:12"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</row>
    <row r="387" spans="2:12"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</row>
    <row r="388" spans="2:12"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</row>
    <row r="389" spans="2:12"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</row>
    <row r="390" spans="2:12"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</row>
    <row r="391" spans="2:12"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</row>
    <row r="392" spans="2:12"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</row>
    <row r="393" spans="2:12"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</row>
    <row r="394" spans="2:12"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</row>
    <row r="395" spans="2:12"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</row>
    <row r="396" spans="2:12"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</row>
    <row r="397" spans="2:12"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</row>
    <row r="398" spans="2:12"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</row>
    <row r="399" spans="2:12"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</row>
    <row r="400" spans="2:12"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</row>
    <row r="401" spans="2:12"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</row>
    <row r="402" spans="2:12"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</row>
    <row r="403" spans="2:12"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</row>
    <row r="404" spans="2:12"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</row>
    <row r="405" spans="2:12"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</row>
    <row r="406" spans="2:12"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</row>
    <row r="407" spans="2:12"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</row>
    <row r="408" spans="2:12"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</row>
    <row r="409" spans="2:12"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</row>
    <row r="410" spans="2:12"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</row>
    <row r="411" spans="2:12"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</row>
    <row r="412" spans="2:12"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</row>
    <row r="413" spans="2:12"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</row>
    <row r="414" spans="2:12"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</row>
    <row r="415" spans="2:12"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</row>
    <row r="416" spans="2:12"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</row>
    <row r="417" spans="2:12"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</row>
    <row r="418" spans="2:12"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</row>
    <row r="419" spans="2:12"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</row>
    <row r="420" spans="2:12"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</row>
    <row r="421" spans="2:12"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</row>
    <row r="422" spans="2:12"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</row>
    <row r="423" spans="2:12"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</row>
    <row r="424" spans="2:12"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</row>
    <row r="425" spans="2:12"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</row>
    <row r="426" spans="2:12"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</row>
    <row r="427" spans="2:12"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</row>
    <row r="428" spans="2:12"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</row>
    <row r="429" spans="2:12"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</row>
    <row r="430" spans="2:12"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</row>
    <row r="431" spans="2:12"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</row>
    <row r="432" spans="2:12"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</row>
    <row r="433" spans="2:12"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</row>
    <row r="434" spans="2:12"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</row>
    <row r="435" spans="2:12"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</row>
    <row r="436" spans="2:12"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</row>
    <row r="437" spans="2:12"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</row>
    <row r="438" spans="2:12"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</row>
    <row r="439" spans="2:12"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</row>
    <row r="440" spans="2:12"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</row>
    <row r="441" spans="2:12"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</row>
    <row r="442" spans="2:12"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</row>
    <row r="443" spans="2:12"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</row>
    <row r="444" spans="2:12"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</row>
    <row r="445" spans="2:12"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</row>
    <row r="446" spans="2:12"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</row>
    <row r="447" spans="2:12"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</row>
    <row r="448" spans="2:12"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</row>
    <row r="449" spans="2:12"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</row>
    <row r="450" spans="2:12"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</row>
    <row r="451" spans="2:12"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</row>
    <row r="452" spans="2:12"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</row>
    <row r="453" spans="2:12"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</row>
    <row r="454" spans="2:12"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</row>
    <row r="455" spans="2:12"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</row>
    <row r="456" spans="2:12"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</row>
    <row r="457" spans="2:12"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</row>
    <row r="458" spans="2:12"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</row>
    <row r="459" spans="2:12"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</row>
    <row r="460" spans="2:12"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</row>
    <row r="461" spans="2:12"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</row>
    <row r="462" spans="2:12"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</row>
    <row r="463" spans="2:12"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</row>
    <row r="464" spans="2:12"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</row>
    <row r="465" spans="2:12"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</row>
    <row r="466" spans="2:12"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</row>
    <row r="467" spans="2:12"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</row>
    <row r="468" spans="2:12"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</row>
    <row r="469" spans="2:12"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</row>
    <row r="470" spans="2:12"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</row>
    <row r="471" spans="2:12"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</row>
    <row r="472" spans="2:12"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</row>
    <row r="473" spans="2:12"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</row>
    <row r="474" spans="2:12"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</row>
    <row r="475" spans="2:12"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</row>
    <row r="476" spans="2:12"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</row>
    <row r="477" spans="2:12"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</row>
    <row r="478" spans="2:12"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</row>
    <row r="479" spans="2:12"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</row>
    <row r="480" spans="2:12"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</row>
    <row r="481" spans="2:12"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</row>
    <row r="482" spans="2:12"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</row>
    <row r="483" spans="2:12"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</row>
    <row r="484" spans="2:12"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</row>
    <row r="485" spans="2:12"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</row>
    <row r="486" spans="2:12"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</row>
    <row r="487" spans="2:12"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</row>
    <row r="488" spans="2:12"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</row>
    <row r="489" spans="2:12"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</row>
    <row r="490" spans="2:12"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</row>
    <row r="491" spans="2:12"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</row>
    <row r="492" spans="2:12"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</row>
    <row r="493" spans="2:12"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</row>
    <row r="494" spans="2:12"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</row>
    <row r="495" spans="2:12"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</row>
    <row r="496" spans="2:12"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</row>
    <row r="497" spans="2:12"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</row>
    <row r="498" spans="2:12"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</row>
    <row r="499" spans="2:12"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</row>
    <row r="500" spans="2:12"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</row>
    <row r="501" spans="2:12"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</row>
    <row r="502" spans="2:12"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</row>
    <row r="503" spans="2:12"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</row>
    <row r="504" spans="2:12"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</row>
    <row r="505" spans="2:12"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</row>
    <row r="506" spans="2:12"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</row>
    <row r="507" spans="2:12"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</row>
    <row r="508" spans="2:12"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</row>
    <row r="509" spans="2:12"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</row>
    <row r="510" spans="2:12"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</row>
    <row r="511" spans="2:12"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</row>
    <row r="512" spans="2:12"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</row>
    <row r="513" spans="2:12"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</row>
    <row r="514" spans="2:12"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</row>
    <row r="515" spans="2:12"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</row>
    <row r="516" spans="2:12"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</row>
    <row r="517" spans="2:12"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</row>
    <row r="518" spans="2:12"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</row>
    <row r="519" spans="2:12"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</row>
    <row r="520" spans="2:12"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</row>
    <row r="521" spans="2:12"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</row>
    <row r="522" spans="2:12"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</row>
    <row r="523" spans="2:12"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</row>
    <row r="524" spans="2:12"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</row>
    <row r="525" spans="2:12"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</row>
    <row r="526" spans="2:12"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</row>
    <row r="527" spans="2:12"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</row>
    <row r="528" spans="2:12"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</row>
    <row r="529" spans="2:12"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</row>
    <row r="530" spans="2:12"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</row>
    <row r="531" spans="2:12"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</row>
    <row r="532" spans="2:12"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</row>
    <row r="533" spans="2:12"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</row>
    <row r="534" spans="2:12"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</row>
    <row r="535" spans="2:12"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</row>
    <row r="536" spans="2:12"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</row>
    <row r="537" spans="2:12"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</row>
    <row r="538" spans="2:12"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</row>
    <row r="539" spans="2:12"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</row>
    <row r="540" spans="2:12"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</row>
    <row r="541" spans="2:12"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</row>
    <row r="542" spans="2:12"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</row>
    <row r="543" spans="2:12"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</row>
    <row r="544" spans="2:12"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</row>
    <row r="545" spans="2:12"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</row>
    <row r="546" spans="2:12"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</row>
    <row r="547" spans="2:12"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</row>
    <row r="548" spans="2:12"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</row>
    <row r="549" spans="2:12"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</row>
    <row r="550" spans="2:12"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</row>
    <row r="551" spans="2:12"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</row>
    <row r="552" spans="2:12"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</row>
    <row r="553" spans="2:12"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</row>
    <row r="554" spans="2:12"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</row>
    <row r="555" spans="2:12"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</row>
    <row r="556" spans="2:12"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</row>
    <row r="557" spans="2:12"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</row>
    <row r="558" spans="2:12"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</row>
    <row r="559" spans="2:12"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</row>
    <row r="560" spans="2:12"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</row>
    <row r="561" spans="2:12"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</row>
    <row r="562" spans="2:12"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</row>
    <row r="563" spans="2:12"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</row>
    <row r="564" spans="2:12"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</row>
    <row r="565" spans="2:12"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</row>
    <row r="566" spans="2:12"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</row>
    <row r="567" spans="2:12"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</row>
    <row r="568" spans="2:12"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</row>
    <row r="569" spans="2:12"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</row>
    <row r="570" spans="2:12"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</row>
    <row r="571" spans="2:12"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</row>
    <row r="572" spans="2:12"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</row>
    <row r="573" spans="2:12"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</row>
    <row r="574" spans="2:12"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</row>
    <row r="575" spans="2:12"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</row>
    <row r="576" spans="2:12"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</row>
    <row r="577" spans="2:12"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</row>
    <row r="578" spans="2:12"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</row>
    <row r="579" spans="2:12"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</row>
    <row r="580" spans="2:12"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</row>
    <row r="581" spans="2:12"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</row>
    <row r="582" spans="2:12"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</row>
    <row r="583" spans="2:12"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</row>
    <row r="584" spans="2:12"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</row>
    <row r="585" spans="2:12"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</row>
    <row r="586" spans="2:12"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</row>
    <row r="587" spans="2:12"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</row>
    <row r="588" spans="2:12"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</row>
    <row r="589" spans="2:12"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</row>
    <row r="590" spans="2:12"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</row>
    <row r="591" spans="2:12"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</row>
    <row r="592" spans="2:12"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</row>
    <row r="593" spans="2:12"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</row>
    <row r="594" spans="2:12"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</row>
    <row r="595" spans="2:12"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</row>
    <row r="596" spans="2:12"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</row>
    <row r="597" spans="2:12"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</row>
    <row r="598" spans="2:12"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</row>
    <row r="599" spans="2:12"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</row>
    <row r="600" spans="2:12"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</row>
    <row r="601" spans="2:12"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</row>
    <row r="602" spans="2:12"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</row>
    <row r="603" spans="2:12"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</row>
    <row r="604" spans="2:12"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</row>
    <row r="605" spans="2:12"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</row>
    <row r="606" spans="2:12"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</row>
    <row r="607" spans="2:12"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</row>
    <row r="608" spans="2:12"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</row>
    <row r="609" spans="2:12"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</row>
    <row r="610" spans="2:12"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</row>
    <row r="611" spans="2:12"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</row>
    <row r="612" spans="2:12"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</row>
    <row r="613" spans="2:12"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</row>
    <row r="614" spans="2:12"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</row>
    <row r="615" spans="2:12"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</row>
    <row r="616" spans="2:12"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</row>
    <row r="617" spans="2:12"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</row>
    <row r="618" spans="2:12"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</row>
    <row r="619" spans="2:12"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</row>
    <row r="620" spans="2:12"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</row>
    <row r="621" spans="2:12"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</row>
    <row r="622" spans="2:12"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</row>
    <row r="623" spans="2:12"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</row>
    <row r="624" spans="2:12"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</row>
    <row r="625" spans="2:12"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</row>
    <row r="626" spans="2:12"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</row>
    <row r="627" spans="2:12"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</row>
    <row r="628" spans="2:12"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</row>
    <row r="629" spans="2:12"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</row>
    <row r="630" spans="2:12"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</row>
    <row r="631" spans="2:12"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</row>
    <row r="632" spans="2:12"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</row>
    <row r="633" spans="2:12"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</row>
    <row r="634" spans="2:12"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</row>
    <row r="635" spans="2:12"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</row>
    <row r="636" spans="2:12"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</row>
    <row r="637" spans="2:12"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</row>
    <row r="638" spans="2:12"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</row>
    <row r="639" spans="2:12"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</row>
    <row r="640" spans="2:12"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</row>
    <row r="641" spans="2:12"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</row>
    <row r="642" spans="2:12"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</row>
    <row r="643" spans="2:12"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</row>
    <row r="644" spans="2:12"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</row>
    <row r="645" spans="2:12"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</row>
    <row r="646" spans="2:12"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</row>
    <row r="647" spans="2:12"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</row>
    <row r="648" spans="2:12"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</row>
    <row r="649" spans="2:12"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</row>
    <row r="650" spans="2:12"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</row>
    <row r="651" spans="2:12"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</row>
    <row r="652" spans="2:12"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</row>
    <row r="653" spans="2:12"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</row>
    <row r="654" spans="2:12"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</row>
    <row r="655" spans="2:12"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</row>
    <row r="656" spans="2:12"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</row>
    <row r="657" spans="2:12"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</row>
    <row r="658" spans="2:12"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</row>
    <row r="659" spans="2:12"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</row>
    <row r="660" spans="2:12"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</row>
    <row r="661" spans="2:12"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</row>
    <row r="662" spans="2:12"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</row>
    <row r="663" spans="2:12"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</row>
    <row r="664" spans="2:12"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</row>
    <row r="665" spans="2:12"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</row>
    <row r="666" spans="2:12"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</row>
    <row r="667" spans="2:12"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</row>
    <row r="668" spans="2:12"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</row>
    <row r="669" spans="2:12"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</row>
    <row r="670" spans="2:12"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</row>
    <row r="671" spans="2:12"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</row>
    <row r="672" spans="2:12"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</row>
    <row r="673" spans="2:12"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</row>
    <row r="674" spans="2:12"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</row>
    <row r="675" spans="2:12"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</row>
    <row r="676" spans="2:12"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</row>
    <row r="677" spans="2:12"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</row>
    <row r="678" spans="2:12"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</row>
    <row r="679" spans="2:12"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</row>
    <row r="680" spans="2:12"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</row>
    <row r="681" spans="2:12"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</row>
    <row r="682" spans="2:12"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</row>
    <row r="683" spans="2:12"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</row>
    <row r="684" spans="2:12"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</row>
    <row r="685" spans="2:12"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</row>
    <row r="686" spans="2:12"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</row>
    <row r="687" spans="2:12"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</row>
    <row r="688" spans="2:12"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</row>
    <row r="689" spans="2:12"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</row>
    <row r="690" spans="2:12"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</row>
    <row r="691" spans="2:12"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</row>
    <row r="692" spans="2:12"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</row>
    <row r="693" spans="2:12"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</row>
    <row r="694" spans="2:12"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</row>
    <row r="695" spans="2:12"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</row>
    <row r="696" spans="2:12"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</row>
    <row r="697" spans="2:12"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</row>
    <row r="698" spans="2:12"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</row>
    <row r="699" spans="2:12"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</row>
    <row r="700" spans="2:12"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</row>
    <row r="701" spans="2:12"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</row>
    <row r="702" spans="2:12"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</row>
    <row r="703" spans="2:12"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</row>
    <row r="704" spans="2:12"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</row>
    <row r="705" spans="2:12"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</row>
    <row r="706" spans="2:12"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</row>
    <row r="707" spans="2:12"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</row>
    <row r="708" spans="2:12"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</row>
    <row r="709" spans="2:12"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</row>
    <row r="710" spans="2:12"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</row>
    <row r="711" spans="2:12"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</row>
    <row r="712" spans="2:12"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</row>
    <row r="713" spans="2:12"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</row>
    <row r="714" spans="2:12"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</row>
    <row r="715" spans="2:12"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</row>
    <row r="716" spans="2:12"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</row>
    <row r="717" spans="2:12"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</row>
    <row r="718" spans="2:12"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</row>
    <row r="719" spans="2:12"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</row>
    <row r="720" spans="2:12"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</row>
    <row r="721" spans="2:12"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</row>
    <row r="722" spans="2:12"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</row>
    <row r="723" spans="2:12"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</row>
    <row r="724" spans="2:12"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</row>
    <row r="725" spans="2:12"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</row>
    <row r="726" spans="2:12"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</row>
    <row r="727" spans="2:12"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</row>
    <row r="728" spans="2:12"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</row>
    <row r="729" spans="2:12"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</row>
    <row r="730" spans="2:12"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</row>
    <row r="731" spans="2:12"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</row>
    <row r="732" spans="2:12"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</row>
    <row r="733" spans="2:12"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</row>
    <row r="734" spans="2:12"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</row>
    <row r="735" spans="2:12"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</row>
    <row r="736" spans="2:12"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</row>
    <row r="737" spans="2:12"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</row>
    <row r="738" spans="2:12"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</row>
    <row r="739" spans="2:12"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</row>
    <row r="740" spans="2:12"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</row>
    <row r="741" spans="2:12"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</row>
    <row r="742" spans="2:12"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</row>
    <row r="743" spans="2:12"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</row>
    <row r="744" spans="2:12"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</row>
    <row r="745" spans="2:12"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</row>
    <row r="746" spans="2:12"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</row>
    <row r="747" spans="2:12"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</row>
    <row r="748" spans="2:12"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</row>
    <row r="749" spans="2:12"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</row>
    <row r="750" spans="2:12"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</row>
    <row r="751" spans="2:12"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</row>
    <row r="752" spans="2:12"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</row>
    <row r="753" spans="2:12"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</row>
    <row r="754" spans="2:12"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</row>
    <row r="755" spans="2:12"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</row>
    <row r="756" spans="2:12"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</row>
    <row r="757" spans="2:12"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</row>
    <row r="758" spans="2:12"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</row>
    <row r="759" spans="2:12"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</row>
    <row r="760" spans="2:12"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</row>
    <row r="761" spans="2:12"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</row>
    <row r="762" spans="2:12"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</row>
    <row r="763" spans="2:12"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</row>
    <row r="764" spans="2:12"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</row>
    <row r="765" spans="2:12"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</row>
    <row r="766" spans="2:12"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</row>
    <row r="767" spans="2:12"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</row>
    <row r="768" spans="2:12"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</row>
    <row r="769" spans="2:12"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</row>
    <row r="770" spans="2:12"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</row>
    <row r="771" spans="2:12"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</row>
    <row r="772" spans="2:12"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</row>
    <row r="773" spans="2:12"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</row>
    <row r="774" spans="2:12"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</row>
    <row r="775" spans="2:12"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</row>
    <row r="776" spans="2:12"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</row>
    <row r="777" spans="2:12"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</row>
    <row r="778" spans="2:12"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</row>
    <row r="779" spans="2:12"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</row>
    <row r="780" spans="2:12"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</row>
    <row r="781" spans="2:12"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</row>
    <row r="782" spans="2:12"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</row>
    <row r="783" spans="2:12"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</row>
    <row r="784" spans="2:12"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</row>
    <row r="785" spans="2:12"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</row>
    <row r="786" spans="2:12"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</row>
    <row r="787" spans="2:12"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</row>
    <row r="788" spans="2:12"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</row>
    <row r="789" spans="2:12"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</row>
    <row r="790" spans="2:12"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</row>
    <row r="791" spans="2:12"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</row>
    <row r="792" spans="2:12"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</row>
    <row r="793" spans="2:12"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</row>
    <row r="794" spans="2:12"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</row>
    <row r="795" spans="2:12"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</row>
    <row r="796" spans="2:12"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</row>
    <row r="797" spans="2:12"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</row>
    <row r="798" spans="2:12"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</row>
    <row r="799" spans="2:12"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</row>
    <row r="800" spans="2:12"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</row>
    <row r="801" spans="2:12"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</row>
    <row r="802" spans="2:12"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</row>
    <row r="803" spans="2:12"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</row>
    <row r="804" spans="2:12"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</row>
    <row r="805" spans="2:12"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</row>
    <row r="806" spans="2:12"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</row>
    <row r="807" spans="2:12"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</row>
    <row r="808" spans="2:12"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</row>
    <row r="809" spans="2:12"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</row>
    <row r="810" spans="2:12"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</row>
    <row r="811" spans="2:12"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</row>
    <row r="812" spans="2:12"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</row>
    <row r="813" spans="2:12"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</row>
    <row r="814" spans="2:12"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</row>
    <row r="815" spans="2:12"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</row>
    <row r="816" spans="2:12"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</row>
    <row r="817" spans="2:12"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</row>
    <row r="818" spans="2:12"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</row>
    <row r="819" spans="2:12"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</row>
    <row r="820" spans="2:12"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</row>
    <row r="821" spans="2:12"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</row>
    <row r="822" spans="2:12"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</row>
    <row r="823" spans="2:12"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</row>
  </sheetData>
  <mergeCells count="6">
    <mergeCell ref="C8:F8"/>
    <mergeCell ref="C2:F2"/>
    <mergeCell ref="D3:F3"/>
    <mergeCell ref="D4:F4"/>
    <mergeCell ref="C5:F5"/>
    <mergeCell ref="A6:F6"/>
  </mergeCells>
  <phoneticPr fontId="10" type="noConversion"/>
  <pageMargins left="0.75" right="0.75" top="1" bottom="1" header="0.5" footer="0.5"/>
  <pageSetup paperSize="9" scale="71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R36"/>
  <sheetViews>
    <sheetView view="pageBreakPreview" zoomScaleNormal="100" zoomScaleSheetLayoutView="100" workbookViewId="0">
      <selection activeCell="D16" sqref="D16"/>
    </sheetView>
  </sheetViews>
  <sheetFormatPr defaultRowHeight="15"/>
  <cols>
    <col min="1" max="1" width="5.5703125" style="31" customWidth="1"/>
    <col min="2" max="2" width="6.85546875" style="31" customWidth="1"/>
    <col min="3" max="3" width="23.85546875" style="31" customWidth="1"/>
    <col min="4" max="4" width="89.85546875" style="31" customWidth="1"/>
    <col min="5" max="5" width="4.42578125" style="31" hidden="1" customWidth="1"/>
    <col min="6" max="16384" width="9.140625" style="31"/>
  </cols>
  <sheetData>
    <row r="1" spans="1:4" ht="15.75">
      <c r="B1" s="28"/>
      <c r="C1" s="29"/>
      <c r="D1" s="30" t="s">
        <v>49</v>
      </c>
    </row>
    <row r="2" spans="1:4" ht="15.75">
      <c r="B2" s="28"/>
      <c r="C2" s="29"/>
      <c r="D2" s="294" t="s">
        <v>472</v>
      </c>
    </row>
    <row r="3" spans="1:4" ht="15.75">
      <c r="B3" s="28"/>
      <c r="C3" s="29"/>
      <c r="D3" s="294" t="s">
        <v>460</v>
      </c>
    </row>
    <row r="4" spans="1:4" ht="15.75">
      <c r="B4" s="28"/>
      <c r="C4" s="29"/>
      <c r="D4" s="30" t="s">
        <v>1</v>
      </c>
    </row>
    <row r="5" spans="1:4" ht="15.75" customHeight="1">
      <c r="B5" s="305" t="s">
        <v>340</v>
      </c>
      <c r="C5" s="305"/>
      <c r="D5" s="305"/>
    </row>
    <row r="6" spans="1:4">
      <c r="B6" s="306"/>
      <c r="C6" s="306"/>
      <c r="D6" s="306"/>
    </row>
    <row r="7" spans="1:4" ht="15.75" customHeight="1">
      <c r="A7" s="303" t="s">
        <v>395</v>
      </c>
      <c r="B7" s="307" t="s">
        <v>350</v>
      </c>
      <c r="C7" s="307" t="s">
        <v>182</v>
      </c>
      <c r="D7" s="307" t="s">
        <v>183</v>
      </c>
    </row>
    <row r="8" spans="1:4" ht="15.75" customHeight="1">
      <c r="A8" s="304"/>
      <c r="B8" s="307"/>
      <c r="C8" s="307"/>
      <c r="D8" s="307"/>
    </row>
    <row r="9" spans="1:4" ht="15.75" customHeight="1">
      <c r="A9" s="188">
        <v>1</v>
      </c>
      <c r="B9" s="32">
        <v>2</v>
      </c>
      <c r="C9" s="32">
        <v>3</v>
      </c>
      <c r="D9" s="32">
        <v>4</v>
      </c>
    </row>
    <row r="10" spans="1:4" ht="15.75" customHeight="1">
      <c r="A10" s="300" t="s">
        <v>278</v>
      </c>
      <c r="B10" s="301"/>
      <c r="C10" s="301"/>
      <c r="D10" s="302"/>
    </row>
    <row r="11" spans="1:4" ht="34.5" customHeight="1">
      <c r="A11" s="188">
        <v>1</v>
      </c>
      <c r="B11" s="279">
        <v>822</v>
      </c>
      <c r="C11" s="282" t="s">
        <v>436</v>
      </c>
      <c r="D11" s="283" t="s">
        <v>454</v>
      </c>
    </row>
    <row r="12" spans="1:4" ht="40.5" customHeight="1">
      <c r="A12" s="188">
        <v>2</v>
      </c>
      <c r="B12" s="274">
        <v>822</v>
      </c>
      <c r="C12" s="275" t="s">
        <v>435</v>
      </c>
      <c r="D12" s="281" t="s">
        <v>453</v>
      </c>
    </row>
    <row r="13" spans="1:4" ht="36.75" customHeight="1">
      <c r="A13" s="188">
        <v>3</v>
      </c>
      <c r="B13" s="205">
        <v>822</v>
      </c>
      <c r="C13" s="206" t="s">
        <v>51</v>
      </c>
      <c r="D13" s="37" t="s">
        <v>52</v>
      </c>
    </row>
    <row r="14" spans="1:4" ht="36.75" customHeight="1">
      <c r="A14" s="188">
        <v>4</v>
      </c>
      <c r="B14" s="277">
        <v>822</v>
      </c>
      <c r="C14" s="278" t="s">
        <v>439</v>
      </c>
      <c r="D14" s="284" t="s">
        <v>444</v>
      </c>
    </row>
    <row r="15" spans="1:4" ht="38.25" customHeight="1">
      <c r="A15" s="188">
        <v>5</v>
      </c>
      <c r="B15" s="205">
        <v>822</v>
      </c>
      <c r="C15" s="204" t="s">
        <v>364</v>
      </c>
      <c r="D15" s="37" t="s">
        <v>365</v>
      </c>
    </row>
    <row r="16" spans="1:4" ht="44.25" customHeight="1">
      <c r="A16" s="188">
        <v>6</v>
      </c>
      <c r="B16" s="150">
        <v>822</v>
      </c>
      <c r="C16" s="188" t="s">
        <v>366</v>
      </c>
      <c r="D16" s="39" t="s">
        <v>367</v>
      </c>
    </row>
    <row r="17" spans="1:18" ht="108.75" customHeight="1">
      <c r="A17" s="188">
        <v>7</v>
      </c>
      <c r="B17" s="205">
        <v>822</v>
      </c>
      <c r="C17" s="204" t="s">
        <v>368</v>
      </c>
      <c r="D17" s="39" t="s">
        <v>369</v>
      </c>
    </row>
    <row r="18" spans="1:18" ht="109.5" customHeight="1">
      <c r="A18" s="188">
        <v>8</v>
      </c>
      <c r="B18" s="205">
        <v>822</v>
      </c>
      <c r="C18" s="204" t="s">
        <v>370</v>
      </c>
      <c r="D18" s="39" t="s">
        <v>371</v>
      </c>
    </row>
    <row r="19" spans="1:18" ht="78.75" customHeight="1">
      <c r="A19" s="188">
        <v>9</v>
      </c>
      <c r="B19" s="277">
        <v>822</v>
      </c>
      <c r="C19" s="290" t="s">
        <v>457</v>
      </c>
      <c r="D19" s="291" t="s">
        <v>456</v>
      </c>
    </row>
    <row r="20" spans="1:18" ht="48" customHeight="1">
      <c r="A20" s="188">
        <v>10</v>
      </c>
      <c r="B20" s="277">
        <v>822</v>
      </c>
      <c r="C20" s="290" t="s">
        <v>458</v>
      </c>
      <c r="D20" s="291" t="s">
        <v>455</v>
      </c>
    </row>
    <row r="21" spans="1:18" ht="50.25" customHeight="1">
      <c r="A21" s="188">
        <v>11</v>
      </c>
      <c r="B21" s="205">
        <v>822</v>
      </c>
      <c r="C21" s="204" t="s">
        <v>372</v>
      </c>
      <c r="D21" s="39" t="s">
        <v>373</v>
      </c>
    </row>
    <row r="22" spans="1:18" ht="21.75" customHeight="1">
      <c r="A22" s="188">
        <v>12</v>
      </c>
      <c r="B22" s="35">
        <v>822</v>
      </c>
      <c r="C22" s="41" t="s">
        <v>53</v>
      </c>
      <c r="D22" s="37" t="s">
        <v>54</v>
      </c>
      <c r="E22" s="28"/>
      <c r="F22" s="28"/>
    </row>
    <row r="23" spans="1:18" ht="21" customHeight="1">
      <c r="A23" s="188">
        <v>13</v>
      </c>
      <c r="B23" s="35">
        <v>822</v>
      </c>
      <c r="C23" s="41" t="s">
        <v>55</v>
      </c>
      <c r="D23" s="37" t="s">
        <v>56</v>
      </c>
      <c r="E23" s="28"/>
      <c r="F23" s="28"/>
    </row>
    <row r="24" spans="1:18" ht="33" customHeight="1">
      <c r="A24" s="188">
        <v>14</v>
      </c>
      <c r="B24" s="35">
        <v>822</v>
      </c>
      <c r="C24" s="227" t="s">
        <v>432</v>
      </c>
      <c r="D24" s="202" t="s">
        <v>477</v>
      </c>
      <c r="E24" s="28"/>
      <c r="F24" s="28"/>
    </row>
    <row r="25" spans="1:18" s="199" customFormat="1" ht="35.25" customHeight="1">
      <c r="A25" s="295">
        <v>15</v>
      </c>
      <c r="B25" s="201">
        <v>822</v>
      </c>
      <c r="C25" s="195" t="s">
        <v>433</v>
      </c>
      <c r="D25" s="278" t="s">
        <v>476</v>
      </c>
      <c r="E25" s="196"/>
      <c r="F25" s="207"/>
      <c r="G25" s="197"/>
      <c r="H25" s="198"/>
      <c r="I25" s="198"/>
      <c r="J25" s="198"/>
      <c r="K25" s="198"/>
      <c r="L25" s="198"/>
      <c r="M25" s="198"/>
      <c r="N25" s="198"/>
      <c r="O25" s="198"/>
      <c r="P25" s="198"/>
      <c r="Q25" s="198"/>
      <c r="R25" s="198"/>
    </row>
    <row r="26" spans="1:18" ht="38.25" customHeight="1">
      <c r="A26" s="188">
        <v>16</v>
      </c>
      <c r="B26" s="35">
        <v>822</v>
      </c>
      <c r="C26" s="177" t="s">
        <v>344</v>
      </c>
      <c r="D26" s="39" t="s">
        <v>57</v>
      </c>
      <c r="E26" s="174"/>
      <c r="F26" s="174"/>
      <c r="G26" s="40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</row>
    <row r="27" spans="1:18" ht="35.25" customHeight="1">
      <c r="A27" s="188">
        <v>17</v>
      </c>
      <c r="B27" s="35">
        <v>822</v>
      </c>
      <c r="C27" s="177" t="s">
        <v>345</v>
      </c>
      <c r="D27" s="39" t="s">
        <v>341</v>
      </c>
      <c r="E27" s="174"/>
      <c r="F27" s="174"/>
      <c r="G27" s="40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</row>
    <row r="28" spans="1:18" ht="66.75" customHeight="1">
      <c r="A28" s="188">
        <v>18</v>
      </c>
      <c r="B28" s="205">
        <v>822</v>
      </c>
      <c r="C28" s="206" t="s">
        <v>349</v>
      </c>
      <c r="D28" s="178" t="s">
        <v>348</v>
      </c>
      <c r="E28" s="28"/>
      <c r="F28" s="28"/>
    </row>
    <row r="29" spans="1:18" ht="32.25" customHeight="1">
      <c r="A29" s="188">
        <v>19</v>
      </c>
      <c r="B29" s="205">
        <v>822</v>
      </c>
      <c r="C29" s="215" t="s">
        <v>384</v>
      </c>
      <c r="D29" s="228" t="s">
        <v>441</v>
      </c>
      <c r="E29" s="28"/>
    </row>
    <row r="30" spans="1:18" ht="36.75" customHeight="1">
      <c r="A30" s="188">
        <v>20</v>
      </c>
      <c r="B30" s="226">
        <v>822</v>
      </c>
      <c r="C30" s="227" t="s">
        <v>422</v>
      </c>
      <c r="D30" s="228" t="s">
        <v>442</v>
      </c>
      <c r="E30" s="28"/>
      <c r="F30" s="28"/>
    </row>
    <row r="31" spans="1:18" ht="36" hidden="1" customHeight="1">
      <c r="A31" s="188"/>
      <c r="B31" s="205">
        <v>822</v>
      </c>
      <c r="C31" s="215" t="s">
        <v>385</v>
      </c>
      <c r="D31" s="216" t="s">
        <v>386</v>
      </c>
      <c r="E31" s="203"/>
    </row>
    <row r="32" spans="1:18" ht="33" customHeight="1">
      <c r="A32" s="188">
        <v>21</v>
      </c>
      <c r="B32" s="205">
        <v>822</v>
      </c>
      <c r="C32" s="206" t="s">
        <v>346</v>
      </c>
      <c r="D32" s="39" t="s">
        <v>374</v>
      </c>
      <c r="E32" s="174"/>
      <c r="F32" s="174"/>
      <c r="G32" s="40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</row>
    <row r="33" spans="1:18" ht="33" customHeight="1">
      <c r="A33" s="188">
        <v>22</v>
      </c>
      <c r="B33" s="274">
        <v>822</v>
      </c>
      <c r="C33" s="275" t="s">
        <v>437</v>
      </c>
      <c r="D33" s="39" t="s">
        <v>438</v>
      </c>
      <c r="E33" s="174"/>
      <c r="F33" s="174"/>
      <c r="G33" s="174"/>
      <c r="H33" s="174"/>
      <c r="I33" s="174"/>
      <c r="J33" s="174"/>
      <c r="K33" s="174"/>
      <c r="L33" s="174"/>
      <c r="M33" s="174"/>
      <c r="N33" s="174"/>
      <c r="O33" s="174"/>
      <c r="P33" s="174"/>
      <c r="Q33" s="174"/>
      <c r="R33" s="174"/>
    </row>
    <row r="34" spans="1:18" ht="31.5">
      <c r="A34" s="188">
        <v>23</v>
      </c>
      <c r="B34" s="205">
        <v>822</v>
      </c>
      <c r="C34" s="206" t="s">
        <v>354</v>
      </c>
      <c r="D34" s="228" t="s">
        <v>443</v>
      </c>
      <c r="F34" s="28"/>
    </row>
    <row r="35" spans="1:18" ht="31.5">
      <c r="A35" s="188">
        <v>24</v>
      </c>
      <c r="B35" s="226">
        <v>822</v>
      </c>
      <c r="C35" s="227" t="s">
        <v>421</v>
      </c>
      <c r="D35" s="228" t="s">
        <v>420</v>
      </c>
      <c r="F35" s="28"/>
    </row>
    <row r="36" spans="1:18" ht="39.75" customHeight="1">
      <c r="A36" s="188">
        <v>25</v>
      </c>
      <c r="B36" s="205">
        <v>822</v>
      </c>
      <c r="C36" s="206" t="s">
        <v>347</v>
      </c>
      <c r="D36" s="37" t="s">
        <v>325</v>
      </c>
      <c r="F36" s="28"/>
    </row>
  </sheetData>
  <mergeCells count="7">
    <mergeCell ref="A10:D10"/>
    <mergeCell ref="A7:A8"/>
    <mergeCell ref="B5:D5"/>
    <mergeCell ref="B6:D6"/>
    <mergeCell ref="B7:B8"/>
    <mergeCell ref="C7:C8"/>
    <mergeCell ref="D7:D8"/>
  </mergeCells>
  <pageMargins left="0.75" right="0.75" top="1" bottom="1" header="0.5" footer="0.5"/>
  <pageSetup paperSize="9" scale="64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2:D19"/>
  <sheetViews>
    <sheetView view="pageBreakPreview" zoomScaleNormal="100" zoomScaleSheetLayoutView="100" workbookViewId="0">
      <selection activeCell="D7" sqref="D7"/>
    </sheetView>
  </sheetViews>
  <sheetFormatPr defaultRowHeight="12.75"/>
  <cols>
    <col min="2" max="2" width="37" customWidth="1"/>
    <col min="3" max="3" width="38.7109375" customWidth="1"/>
    <col min="4" max="4" width="63.85546875" customWidth="1"/>
  </cols>
  <sheetData>
    <row r="2" spans="1:4">
      <c r="D2" s="105" t="s">
        <v>259</v>
      </c>
    </row>
    <row r="3" spans="1:4" ht="15.75">
      <c r="A3" s="145"/>
      <c r="B3" s="145"/>
      <c r="C3" s="5"/>
      <c r="D3" s="292" t="s">
        <v>471</v>
      </c>
    </row>
    <row r="4" spans="1:4" ht="15.75">
      <c r="A4" s="145"/>
      <c r="B4" s="145"/>
      <c r="C4" s="5"/>
      <c r="D4" s="292" t="s">
        <v>461</v>
      </c>
    </row>
    <row r="5" spans="1:4" ht="15.75">
      <c r="A5" s="145"/>
      <c r="B5" s="145"/>
      <c r="C5" s="5"/>
      <c r="D5" s="6" t="s">
        <v>242</v>
      </c>
    </row>
    <row r="6" spans="1:4" ht="63" customHeight="1">
      <c r="A6" s="298" t="s">
        <v>279</v>
      </c>
      <c r="B6" s="298"/>
      <c r="C6" s="298"/>
      <c r="D6" s="298"/>
    </row>
    <row r="7" spans="1:4" ht="15.75">
      <c r="A7" s="145"/>
      <c r="B7" s="145"/>
      <c r="C7" s="5"/>
      <c r="D7" s="5"/>
    </row>
    <row r="8" spans="1:4" ht="16.5" thickBot="1">
      <c r="A8" s="145"/>
      <c r="B8" s="145"/>
      <c r="C8" s="5"/>
      <c r="D8" s="146"/>
    </row>
    <row r="9" spans="1:4" ht="49.5" customHeight="1">
      <c r="A9" s="185" t="s">
        <v>61</v>
      </c>
      <c r="B9" s="148" t="s">
        <v>124</v>
      </c>
      <c r="C9" s="147" t="s">
        <v>243</v>
      </c>
      <c r="D9" s="147" t="s">
        <v>244</v>
      </c>
    </row>
    <row r="10" spans="1:4" ht="15.75">
      <c r="A10" s="186">
        <v>1</v>
      </c>
      <c r="B10" s="33">
        <v>2</v>
      </c>
      <c r="C10" s="33">
        <v>3</v>
      </c>
      <c r="D10" s="33">
        <v>4</v>
      </c>
    </row>
    <row r="11" spans="1:4" ht="15.75">
      <c r="A11" s="187"/>
      <c r="B11" s="188"/>
      <c r="C11" s="149" t="s">
        <v>278</v>
      </c>
      <c r="D11" s="189"/>
    </row>
    <row r="12" spans="1:4" ht="27.75" customHeight="1">
      <c r="A12" s="33" t="s">
        <v>245</v>
      </c>
      <c r="B12" s="33">
        <v>822</v>
      </c>
      <c r="C12" s="150" t="s">
        <v>246</v>
      </c>
      <c r="D12" s="39" t="s">
        <v>16</v>
      </c>
    </row>
    <row r="13" spans="1:4" ht="21" customHeight="1">
      <c r="A13" s="33" t="s">
        <v>247</v>
      </c>
      <c r="B13" s="33">
        <v>822</v>
      </c>
      <c r="C13" s="150" t="s">
        <v>248</v>
      </c>
      <c r="D13" s="39" t="s">
        <v>41</v>
      </c>
    </row>
    <row r="14" spans="1:4" ht="21.75" customHeight="1">
      <c r="A14" s="33" t="s">
        <v>249</v>
      </c>
      <c r="B14" s="33">
        <v>822</v>
      </c>
      <c r="C14" s="150" t="s">
        <v>250</v>
      </c>
      <c r="D14" s="39" t="s">
        <v>43</v>
      </c>
    </row>
    <row r="15" spans="1:4" ht="33" customHeight="1">
      <c r="A15" s="33" t="s">
        <v>251</v>
      </c>
      <c r="B15" s="33">
        <v>822</v>
      </c>
      <c r="C15" s="150" t="s">
        <v>252</v>
      </c>
      <c r="D15" s="39" t="s">
        <v>47</v>
      </c>
    </row>
    <row r="16" spans="1:4" ht="22.5" customHeight="1">
      <c r="A16" s="33" t="s">
        <v>253</v>
      </c>
      <c r="B16" s="33">
        <v>822</v>
      </c>
      <c r="C16" s="150" t="s">
        <v>254</v>
      </c>
      <c r="D16" s="39" t="s">
        <v>44</v>
      </c>
    </row>
    <row r="17" spans="1:4" ht="24" customHeight="1">
      <c r="A17" s="33" t="s">
        <v>255</v>
      </c>
      <c r="B17" s="33">
        <v>822</v>
      </c>
      <c r="C17" s="150" t="s">
        <v>256</v>
      </c>
      <c r="D17" s="39" t="s">
        <v>46</v>
      </c>
    </row>
    <row r="18" spans="1:4" ht="36" customHeight="1">
      <c r="A18" s="33" t="s">
        <v>257</v>
      </c>
      <c r="B18" s="33">
        <v>822</v>
      </c>
      <c r="C18" s="150" t="s">
        <v>258</v>
      </c>
      <c r="D18" s="39" t="s">
        <v>48</v>
      </c>
    </row>
    <row r="19" spans="1:4" ht="15">
      <c r="A19" s="145"/>
      <c r="B19" s="145"/>
      <c r="C19" s="145"/>
      <c r="D19" s="145"/>
    </row>
  </sheetData>
  <mergeCells count="1">
    <mergeCell ref="A6:D6"/>
  </mergeCells>
  <pageMargins left="0.7" right="0.7" top="0.75" bottom="0.75" header="0.3" footer="0.3"/>
  <pageSetup paperSize="9" scale="6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93"/>
  <sheetViews>
    <sheetView view="pageBreakPreview" topLeftCell="A52" zoomScaleNormal="100" zoomScaleSheetLayoutView="100" workbookViewId="0">
      <selection activeCell="L13" sqref="L13:L14"/>
    </sheetView>
  </sheetViews>
  <sheetFormatPr defaultRowHeight="15"/>
  <cols>
    <col min="1" max="1" width="6.42578125" style="108" customWidth="1"/>
    <col min="2" max="3" width="5.42578125" style="108" customWidth="1"/>
    <col min="4" max="4" width="6.42578125" style="108" customWidth="1"/>
    <col min="5" max="5" width="3.5703125" style="108" hidden="1" customWidth="1"/>
    <col min="6" max="6" width="9.140625" style="108" hidden="1" customWidth="1"/>
    <col min="7" max="7" width="6.5703125" style="110" customWidth="1"/>
    <col min="8" max="8" width="5.42578125" style="108" customWidth="1"/>
    <col min="9" max="9" width="8.140625" style="108" customWidth="1"/>
    <col min="10" max="10" width="6.85546875" style="108" customWidth="1"/>
    <col min="11" max="11" width="8.85546875" style="108" customWidth="1"/>
    <col min="12" max="12" width="61.7109375" style="114" customWidth="1"/>
    <col min="13" max="13" width="10" style="112" customWidth="1"/>
    <col min="14" max="15" width="10.42578125" style="110" customWidth="1"/>
    <col min="16" max="16384" width="9.140625" style="108"/>
  </cols>
  <sheetData>
    <row r="1" spans="1:15" ht="15.75">
      <c r="B1" s="297" t="s">
        <v>329</v>
      </c>
      <c r="C1" s="297"/>
      <c r="D1" s="326"/>
      <c r="E1" s="326"/>
      <c r="F1" s="326"/>
      <c r="G1" s="326"/>
      <c r="H1" s="326"/>
      <c r="I1" s="326"/>
      <c r="J1" s="326"/>
      <c r="K1" s="326"/>
      <c r="L1" s="326"/>
      <c r="M1" s="326"/>
      <c r="N1" s="326"/>
    </row>
    <row r="2" spans="1:15" ht="15.75">
      <c r="B2" s="167"/>
      <c r="C2" s="167"/>
      <c r="D2" s="168"/>
      <c r="E2" s="168"/>
      <c r="F2" s="168"/>
      <c r="G2" s="168"/>
      <c r="H2" s="168"/>
      <c r="I2" s="168"/>
      <c r="J2" s="168"/>
      <c r="K2" s="168"/>
      <c r="L2" s="297" t="s">
        <v>466</v>
      </c>
      <c r="M2" s="297"/>
      <c r="N2" s="297"/>
    </row>
    <row r="3" spans="1:15" ht="15.75">
      <c r="B3" s="297" t="s">
        <v>280</v>
      </c>
      <c r="C3" s="297"/>
      <c r="D3" s="326"/>
      <c r="E3" s="326"/>
      <c r="F3" s="326"/>
      <c r="G3" s="326"/>
      <c r="H3" s="326"/>
      <c r="I3" s="326"/>
      <c r="J3" s="326"/>
      <c r="K3" s="326"/>
      <c r="L3" s="326"/>
      <c r="M3" s="326"/>
      <c r="N3" s="326"/>
    </row>
    <row r="4" spans="1:15" ht="15.75">
      <c r="B4" s="327" t="s">
        <v>462</v>
      </c>
      <c r="C4" s="327"/>
      <c r="D4" s="328"/>
      <c r="E4" s="328"/>
      <c r="F4" s="328"/>
      <c r="G4" s="328"/>
      <c r="H4" s="328"/>
      <c r="I4" s="328"/>
      <c r="J4" s="328"/>
      <c r="K4" s="328"/>
      <c r="L4" s="328"/>
      <c r="M4" s="328"/>
      <c r="N4" s="328"/>
    </row>
    <row r="6" spans="1:15" ht="15.75">
      <c r="B6" s="297" t="s">
        <v>181</v>
      </c>
      <c r="C6" s="297"/>
      <c r="D6" s="297"/>
      <c r="E6" s="297"/>
      <c r="F6" s="297"/>
      <c r="G6" s="297"/>
      <c r="H6" s="297"/>
      <c r="I6" s="297"/>
      <c r="J6" s="297"/>
      <c r="K6" s="297"/>
      <c r="L6" s="297"/>
      <c r="M6" s="297"/>
      <c r="N6" s="297"/>
      <c r="O6" s="108"/>
    </row>
    <row r="7" spans="1:15" ht="15.75">
      <c r="B7" s="297" t="s">
        <v>181</v>
      </c>
      <c r="C7" s="297"/>
      <c r="D7" s="297"/>
      <c r="E7" s="297"/>
      <c r="F7" s="297"/>
      <c r="G7" s="297"/>
      <c r="H7" s="297"/>
      <c r="I7" s="297"/>
      <c r="J7" s="297"/>
      <c r="K7" s="297"/>
      <c r="L7" s="297"/>
      <c r="M7" s="297"/>
      <c r="N7" s="297"/>
      <c r="O7" s="108"/>
    </row>
    <row r="8" spans="1:15" ht="15.75">
      <c r="B8" s="327" t="s">
        <v>181</v>
      </c>
      <c r="C8" s="327"/>
      <c r="D8" s="327"/>
      <c r="E8" s="327"/>
      <c r="F8" s="327"/>
      <c r="G8" s="327"/>
      <c r="H8" s="327"/>
      <c r="I8" s="327"/>
      <c r="J8" s="327"/>
      <c r="K8" s="327"/>
      <c r="L8" s="327"/>
      <c r="M8" s="327"/>
      <c r="N8" s="327"/>
      <c r="O8" s="108"/>
    </row>
    <row r="9" spans="1:15" ht="15.75">
      <c r="B9" s="6"/>
      <c r="C9" s="6"/>
      <c r="D9" s="109"/>
      <c r="E9" s="109"/>
      <c r="F9" s="109"/>
      <c r="H9" s="109"/>
      <c r="I9" s="109"/>
      <c r="J9" s="109"/>
      <c r="K9" s="109"/>
      <c r="L9" s="111"/>
    </row>
    <row r="10" spans="1:15" ht="15.75">
      <c r="B10" s="298" t="s">
        <v>404</v>
      </c>
      <c r="C10" s="298"/>
      <c r="D10" s="329"/>
      <c r="E10" s="329"/>
      <c r="F10" s="329"/>
      <c r="G10" s="329"/>
      <c r="H10" s="329"/>
      <c r="I10" s="329"/>
      <c r="J10" s="329"/>
      <c r="K10" s="329"/>
      <c r="L10" s="329"/>
      <c r="M10" s="329"/>
      <c r="N10" s="329"/>
      <c r="O10" s="113"/>
    </row>
    <row r="11" spans="1:15" ht="15.75">
      <c r="B11" s="5"/>
      <c r="C11" s="5"/>
    </row>
    <row r="12" spans="1:15" s="115" customFormat="1" ht="15.75">
      <c r="G12" s="110"/>
      <c r="L12" s="114"/>
      <c r="M12" s="112"/>
      <c r="N12" s="330" t="s">
        <v>60</v>
      </c>
      <c r="O12" s="330"/>
    </row>
    <row r="13" spans="1:15" ht="15.75">
      <c r="A13" s="316" t="s">
        <v>61</v>
      </c>
      <c r="B13" s="318" t="s">
        <v>182</v>
      </c>
      <c r="C13" s="319"/>
      <c r="D13" s="319"/>
      <c r="E13" s="319"/>
      <c r="F13" s="319"/>
      <c r="G13" s="319"/>
      <c r="H13" s="319"/>
      <c r="I13" s="319"/>
      <c r="J13" s="319"/>
      <c r="K13" s="320"/>
      <c r="L13" s="321" t="s">
        <v>183</v>
      </c>
      <c r="M13" s="323" t="s">
        <v>332</v>
      </c>
      <c r="N13" s="323" t="s">
        <v>363</v>
      </c>
      <c r="O13" s="323" t="s">
        <v>409</v>
      </c>
    </row>
    <row r="14" spans="1:15" ht="177" customHeight="1">
      <c r="A14" s="317"/>
      <c r="B14" s="116" t="s">
        <v>184</v>
      </c>
      <c r="C14" s="116" t="s">
        <v>185</v>
      </c>
      <c r="D14" s="116" t="s">
        <v>186</v>
      </c>
      <c r="E14" s="325" t="s">
        <v>187</v>
      </c>
      <c r="F14" s="325"/>
      <c r="G14" s="325"/>
      <c r="H14" s="116" t="s">
        <v>188</v>
      </c>
      <c r="I14" s="116" t="s">
        <v>189</v>
      </c>
      <c r="J14" s="116" t="s">
        <v>190</v>
      </c>
      <c r="K14" s="116" t="s">
        <v>191</v>
      </c>
      <c r="L14" s="322"/>
      <c r="M14" s="324"/>
      <c r="N14" s="324"/>
      <c r="O14" s="324"/>
    </row>
    <row r="15" spans="1:15" ht="17.25" customHeight="1">
      <c r="A15" s="117"/>
      <c r="B15" s="190">
        <v>1</v>
      </c>
      <c r="C15" s="190">
        <v>2</v>
      </c>
      <c r="D15" s="190">
        <v>3</v>
      </c>
      <c r="E15" s="190"/>
      <c r="F15" s="190"/>
      <c r="G15" s="190">
        <v>4</v>
      </c>
      <c r="H15" s="190">
        <v>5</v>
      </c>
      <c r="I15" s="190">
        <v>6</v>
      </c>
      <c r="J15" s="190">
        <v>7</v>
      </c>
      <c r="K15" s="190">
        <v>8</v>
      </c>
      <c r="L15" s="191">
        <v>9</v>
      </c>
      <c r="M15" s="192">
        <v>10</v>
      </c>
      <c r="N15" s="192">
        <v>11</v>
      </c>
      <c r="O15" s="192">
        <v>12</v>
      </c>
    </row>
    <row r="16" spans="1:15" s="121" customFormat="1" ht="30.75" customHeight="1">
      <c r="A16" s="117">
        <v>1</v>
      </c>
      <c r="B16" s="118" t="s">
        <v>192</v>
      </c>
      <c r="C16" s="118" t="s">
        <v>64</v>
      </c>
      <c r="D16" s="118" t="s">
        <v>193</v>
      </c>
      <c r="E16" s="118"/>
      <c r="F16" s="118"/>
      <c r="G16" s="118" t="s">
        <v>193</v>
      </c>
      <c r="H16" s="118" t="s">
        <v>192</v>
      </c>
      <c r="I16" s="118" t="s">
        <v>193</v>
      </c>
      <c r="J16" s="118" t="s">
        <v>194</v>
      </c>
      <c r="K16" s="118" t="s">
        <v>192</v>
      </c>
      <c r="L16" s="119" t="s">
        <v>195</v>
      </c>
      <c r="M16" s="164">
        <f>M18+M22+M31+M33+M37+M39</f>
        <v>628.85</v>
      </c>
      <c r="N16" s="164">
        <f>N18+N22+N31+N33+N37+N39</f>
        <v>665.95</v>
      </c>
      <c r="O16" s="164">
        <f>O18+O22+O31+O33+O37+O39</f>
        <v>671.75</v>
      </c>
    </row>
    <row r="17" spans="1:16" s="121" customFormat="1" ht="30.75" customHeight="1">
      <c r="A17" s="117">
        <v>2</v>
      </c>
      <c r="B17" s="118" t="s">
        <v>192</v>
      </c>
      <c r="C17" s="118" t="s">
        <v>64</v>
      </c>
      <c r="D17" s="118" t="s">
        <v>196</v>
      </c>
      <c r="E17" s="118"/>
      <c r="F17" s="118"/>
      <c r="G17" s="118" t="s">
        <v>193</v>
      </c>
      <c r="H17" s="118" t="s">
        <v>192</v>
      </c>
      <c r="I17" s="118" t="s">
        <v>193</v>
      </c>
      <c r="J17" s="118" t="s">
        <v>194</v>
      </c>
      <c r="K17" s="118" t="s">
        <v>192</v>
      </c>
      <c r="L17" s="119" t="s">
        <v>197</v>
      </c>
      <c r="M17" s="120">
        <f t="shared" ref="M17:O17" si="0">M18</f>
        <v>139.94999999999999</v>
      </c>
      <c r="N17" s="164">
        <f t="shared" si="0"/>
        <v>141.94999999999999</v>
      </c>
      <c r="O17" s="164">
        <f t="shared" si="0"/>
        <v>141.94999999999999</v>
      </c>
    </row>
    <row r="18" spans="1:16" s="123" customFormat="1" ht="15.75">
      <c r="A18" s="117">
        <f>A17+1</f>
        <v>3</v>
      </c>
      <c r="B18" s="65" t="s">
        <v>192</v>
      </c>
      <c r="C18" s="65" t="s">
        <v>64</v>
      </c>
      <c r="D18" s="65" t="s">
        <v>196</v>
      </c>
      <c r="E18" s="331" t="s">
        <v>198</v>
      </c>
      <c r="F18" s="331"/>
      <c r="G18" s="331"/>
      <c r="H18" s="65" t="s">
        <v>192</v>
      </c>
      <c r="I18" s="65" t="s">
        <v>196</v>
      </c>
      <c r="J18" s="65" t="s">
        <v>194</v>
      </c>
      <c r="K18" s="65" t="s">
        <v>199</v>
      </c>
      <c r="L18" s="97" t="s">
        <v>200</v>
      </c>
      <c r="M18" s="122">
        <f>M19+M21</f>
        <v>139.94999999999999</v>
      </c>
      <c r="N18" s="171">
        <f>N19+N21</f>
        <v>141.94999999999999</v>
      </c>
      <c r="O18" s="171">
        <f>O19+O21</f>
        <v>141.94999999999999</v>
      </c>
    </row>
    <row r="19" spans="1:16" ht="82.5" customHeight="1">
      <c r="A19" s="117">
        <f t="shared" ref="A19:A56" si="1">A18+1</f>
        <v>4</v>
      </c>
      <c r="B19" s="67" t="s">
        <v>201</v>
      </c>
      <c r="C19" s="67" t="s">
        <v>64</v>
      </c>
      <c r="D19" s="67" t="s">
        <v>196</v>
      </c>
      <c r="E19" s="308" t="s">
        <v>198</v>
      </c>
      <c r="F19" s="308"/>
      <c r="G19" s="308"/>
      <c r="H19" s="67" t="s">
        <v>202</v>
      </c>
      <c r="I19" s="67" t="s">
        <v>196</v>
      </c>
      <c r="J19" s="67" t="s">
        <v>194</v>
      </c>
      <c r="K19" s="67" t="s">
        <v>199</v>
      </c>
      <c r="L19" s="228" t="s">
        <v>419</v>
      </c>
      <c r="M19" s="156">
        <v>139</v>
      </c>
      <c r="N19" s="156">
        <v>141</v>
      </c>
      <c r="O19" s="156">
        <v>141</v>
      </c>
    </row>
    <row r="20" spans="1:16" s="233" customFormat="1" ht="51" customHeight="1">
      <c r="A20" s="117">
        <f t="shared" si="1"/>
        <v>5</v>
      </c>
      <c r="B20" s="194" t="s">
        <v>201</v>
      </c>
      <c r="C20" s="194" t="s">
        <v>64</v>
      </c>
      <c r="D20" s="194" t="s">
        <v>196</v>
      </c>
      <c r="E20" s="194"/>
      <c r="F20" s="194"/>
      <c r="G20" s="194" t="s">
        <v>198</v>
      </c>
      <c r="H20" s="194" t="s">
        <v>226</v>
      </c>
      <c r="I20" s="194" t="s">
        <v>196</v>
      </c>
      <c r="J20" s="194" t="s">
        <v>194</v>
      </c>
      <c r="K20" s="194" t="s">
        <v>199</v>
      </c>
      <c r="L20" s="195" t="s">
        <v>339</v>
      </c>
      <c r="M20" s="237">
        <v>0.05</v>
      </c>
      <c r="N20" s="237">
        <v>0.05</v>
      </c>
      <c r="O20" s="237">
        <v>0.05</v>
      </c>
      <c r="P20" s="72"/>
    </row>
    <row r="21" spans="1:16" ht="51" customHeight="1">
      <c r="A21" s="117">
        <f t="shared" si="1"/>
        <v>6</v>
      </c>
      <c r="B21" s="166" t="s">
        <v>201</v>
      </c>
      <c r="C21" s="166" t="s">
        <v>64</v>
      </c>
      <c r="D21" s="166" t="s">
        <v>196</v>
      </c>
      <c r="E21" s="166"/>
      <c r="F21" s="166"/>
      <c r="G21" s="166" t="s">
        <v>198</v>
      </c>
      <c r="H21" s="166" t="s">
        <v>217</v>
      </c>
      <c r="I21" s="166" t="s">
        <v>196</v>
      </c>
      <c r="J21" s="166" t="s">
        <v>194</v>
      </c>
      <c r="K21" s="166" t="s">
        <v>199</v>
      </c>
      <c r="L21" s="176" t="s">
        <v>339</v>
      </c>
      <c r="M21" s="234">
        <v>0.95</v>
      </c>
      <c r="N21" s="234">
        <v>0.95</v>
      </c>
      <c r="O21" s="234">
        <v>0.95</v>
      </c>
    </row>
    <row r="22" spans="1:16" ht="54" customHeight="1">
      <c r="A22" s="117">
        <f t="shared" si="1"/>
        <v>7</v>
      </c>
      <c r="B22" s="118" t="s">
        <v>192</v>
      </c>
      <c r="C22" s="118" t="s">
        <v>64</v>
      </c>
      <c r="D22" s="118" t="s">
        <v>203</v>
      </c>
      <c r="E22" s="310" t="s">
        <v>193</v>
      </c>
      <c r="F22" s="310"/>
      <c r="G22" s="310"/>
      <c r="H22" s="118" t="s">
        <v>192</v>
      </c>
      <c r="I22" s="118" t="s">
        <v>193</v>
      </c>
      <c r="J22" s="118" t="s">
        <v>194</v>
      </c>
      <c r="K22" s="118" t="s">
        <v>192</v>
      </c>
      <c r="L22" s="97" t="s">
        <v>204</v>
      </c>
      <c r="M22" s="157">
        <f>M23+M25+M27+M29</f>
        <v>143.9</v>
      </c>
      <c r="N22" s="157">
        <f>N23+N25+N27+N29</f>
        <v>148.80000000000001</v>
      </c>
      <c r="O22" s="157">
        <f>O23+O25+O27+O29</f>
        <v>154.6</v>
      </c>
      <c r="P22" s="124" t="s">
        <v>181</v>
      </c>
    </row>
    <row r="23" spans="1:16" ht="79.5" customHeight="1">
      <c r="A23" s="117">
        <f t="shared" si="1"/>
        <v>8</v>
      </c>
      <c r="B23" s="67">
        <v>100</v>
      </c>
      <c r="C23" s="67" t="s">
        <v>64</v>
      </c>
      <c r="D23" s="67" t="s">
        <v>203</v>
      </c>
      <c r="E23" s="313" t="s">
        <v>198</v>
      </c>
      <c r="F23" s="314"/>
      <c r="G23" s="315"/>
      <c r="H23" s="154" t="s">
        <v>205</v>
      </c>
      <c r="I23" s="67" t="s">
        <v>196</v>
      </c>
      <c r="J23" s="67" t="s">
        <v>194</v>
      </c>
      <c r="K23" s="67" t="s">
        <v>199</v>
      </c>
      <c r="L23" s="36" t="s">
        <v>206</v>
      </c>
      <c r="M23" s="158">
        <v>66.099999999999994</v>
      </c>
      <c r="N23" s="159">
        <v>68.400000000000006</v>
      </c>
      <c r="O23" s="159">
        <v>71.599999999999994</v>
      </c>
    </row>
    <row r="24" spans="1:16" ht="126" customHeight="1">
      <c r="A24" s="117">
        <f t="shared" si="1"/>
        <v>9</v>
      </c>
      <c r="B24" s="211">
        <v>100</v>
      </c>
      <c r="C24" s="211" t="s">
        <v>64</v>
      </c>
      <c r="D24" s="211" t="s">
        <v>203</v>
      </c>
      <c r="E24" s="313" t="s">
        <v>198</v>
      </c>
      <c r="F24" s="314"/>
      <c r="G24" s="315"/>
      <c r="H24" s="154" t="s">
        <v>375</v>
      </c>
      <c r="I24" s="211" t="s">
        <v>196</v>
      </c>
      <c r="J24" s="211" t="s">
        <v>194</v>
      </c>
      <c r="K24" s="211" t="s">
        <v>199</v>
      </c>
      <c r="L24" s="210" t="s">
        <v>377</v>
      </c>
      <c r="M24" s="158">
        <v>66.099999999999994</v>
      </c>
      <c r="N24" s="159">
        <v>68.400000000000006</v>
      </c>
      <c r="O24" s="159">
        <v>71.599999999999994</v>
      </c>
    </row>
    <row r="25" spans="1:16" ht="96.75" customHeight="1">
      <c r="A25" s="117">
        <f t="shared" si="1"/>
        <v>10</v>
      </c>
      <c r="B25" s="67">
        <v>100</v>
      </c>
      <c r="C25" s="67" t="s">
        <v>64</v>
      </c>
      <c r="D25" s="67" t="s">
        <v>203</v>
      </c>
      <c r="E25" s="308" t="s">
        <v>198</v>
      </c>
      <c r="F25" s="308"/>
      <c r="G25" s="308"/>
      <c r="H25" s="154" t="s">
        <v>139</v>
      </c>
      <c r="I25" s="67" t="s">
        <v>196</v>
      </c>
      <c r="J25" s="67" t="s">
        <v>194</v>
      </c>
      <c r="K25" s="67" t="s">
        <v>199</v>
      </c>
      <c r="L25" s="36" t="s">
        <v>207</v>
      </c>
      <c r="M25" s="158">
        <v>0.4</v>
      </c>
      <c r="N25" s="159">
        <v>0.4</v>
      </c>
      <c r="O25" s="159">
        <v>0.4</v>
      </c>
    </row>
    <row r="26" spans="1:16" ht="144.75" customHeight="1">
      <c r="A26" s="117">
        <f t="shared" si="1"/>
        <v>11</v>
      </c>
      <c r="B26" s="211">
        <v>100</v>
      </c>
      <c r="C26" s="211" t="s">
        <v>64</v>
      </c>
      <c r="D26" s="211" t="s">
        <v>203</v>
      </c>
      <c r="E26" s="308" t="s">
        <v>198</v>
      </c>
      <c r="F26" s="308"/>
      <c r="G26" s="308"/>
      <c r="H26" s="154" t="s">
        <v>376</v>
      </c>
      <c r="I26" s="211" t="s">
        <v>196</v>
      </c>
      <c r="J26" s="211" t="s">
        <v>194</v>
      </c>
      <c r="K26" s="211" t="s">
        <v>199</v>
      </c>
      <c r="L26" s="210" t="s">
        <v>378</v>
      </c>
      <c r="M26" s="158">
        <v>0.4</v>
      </c>
      <c r="N26" s="159">
        <v>0.4</v>
      </c>
      <c r="O26" s="159">
        <v>0.4</v>
      </c>
    </row>
    <row r="27" spans="1:16" ht="81.75" customHeight="1">
      <c r="A27" s="117">
        <f t="shared" si="1"/>
        <v>12</v>
      </c>
      <c r="B27" s="67">
        <v>100</v>
      </c>
      <c r="C27" s="67" t="s">
        <v>64</v>
      </c>
      <c r="D27" s="67" t="s">
        <v>203</v>
      </c>
      <c r="E27" s="308" t="s">
        <v>198</v>
      </c>
      <c r="F27" s="308"/>
      <c r="G27" s="308"/>
      <c r="H27" s="154" t="s">
        <v>208</v>
      </c>
      <c r="I27" s="67" t="s">
        <v>196</v>
      </c>
      <c r="J27" s="67" t="s">
        <v>194</v>
      </c>
      <c r="K27" s="67" t="s">
        <v>199</v>
      </c>
      <c r="L27" s="36" t="s">
        <v>209</v>
      </c>
      <c r="M27" s="158">
        <v>86.9</v>
      </c>
      <c r="N27" s="159">
        <v>89.7</v>
      </c>
      <c r="O27" s="159">
        <v>93.6</v>
      </c>
    </row>
    <row r="28" spans="1:16" ht="129.75" customHeight="1">
      <c r="A28" s="117">
        <f t="shared" si="1"/>
        <v>13</v>
      </c>
      <c r="B28" s="211">
        <v>100</v>
      </c>
      <c r="C28" s="211" t="s">
        <v>64</v>
      </c>
      <c r="D28" s="211" t="s">
        <v>203</v>
      </c>
      <c r="E28" s="308" t="s">
        <v>198</v>
      </c>
      <c r="F28" s="308"/>
      <c r="G28" s="308"/>
      <c r="H28" s="154" t="s">
        <v>379</v>
      </c>
      <c r="I28" s="211" t="s">
        <v>196</v>
      </c>
      <c r="J28" s="211" t="s">
        <v>194</v>
      </c>
      <c r="K28" s="211" t="s">
        <v>199</v>
      </c>
      <c r="L28" s="210" t="s">
        <v>380</v>
      </c>
      <c r="M28" s="158">
        <v>86.9</v>
      </c>
      <c r="N28" s="159">
        <v>89.7</v>
      </c>
      <c r="O28" s="159">
        <v>93.6</v>
      </c>
    </row>
    <row r="29" spans="1:16" ht="81" customHeight="1">
      <c r="A29" s="117">
        <f t="shared" si="1"/>
        <v>14</v>
      </c>
      <c r="B29" s="67">
        <v>100</v>
      </c>
      <c r="C29" s="67" t="s">
        <v>64</v>
      </c>
      <c r="D29" s="67" t="s">
        <v>203</v>
      </c>
      <c r="E29" s="308" t="s">
        <v>198</v>
      </c>
      <c r="F29" s="308"/>
      <c r="G29" s="308"/>
      <c r="H29" s="154" t="s">
        <v>210</v>
      </c>
      <c r="I29" s="67" t="s">
        <v>196</v>
      </c>
      <c r="J29" s="67" t="s">
        <v>194</v>
      </c>
      <c r="K29" s="212" t="s">
        <v>199</v>
      </c>
      <c r="L29" s="36" t="s">
        <v>211</v>
      </c>
      <c r="M29" s="159">
        <v>-9.5</v>
      </c>
      <c r="N29" s="159">
        <v>-9.6999999999999993</v>
      </c>
      <c r="O29" s="159">
        <v>-11</v>
      </c>
    </row>
    <row r="30" spans="1:16" ht="127.5" customHeight="1">
      <c r="A30" s="117">
        <f t="shared" si="1"/>
        <v>15</v>
      </c>
      <c r="B30" s="211">
        <v>100</v>
      </c>
      <c r="C30" s="211" t="s">
        <v>64</v>
      </c>
      <c r="D30" s="211" t="s">
        <v>203</v>
      </c>
      <c r="E30" s="308" t="s">
        <v>198</v>
      </c>
      <c r="F30" s="308"/>
      <c r="G30" s="308"/>
      <c r="H30" s="154" t="s">
        <v>382</v>
      </c>
      <c r="I30" s="211" t="s">
        <v>196</v>
      </c>
      <c r="J30" s="211" t="s">
        <v>194</v>
      </c>
      <c r="K30" s="212" t="s">
        <v>199</v>
      </c>
      <c r="L30" s="210" t="s">
        <v>381</v>
      </c>
      <c r="M30" s="159">
        <v>-9.5</v>
      </c>
      <c r="N30" s="159">
        <v>-9.6999999999999993</v>
      </c>
      <c r="O30" s="159">
        <v>-11</v>
      </c>
    </row>
    <row r="31" spans="1:16" ht="15.75">
      <c r="A31" s="117">
        <f t="shared" si="1"/>
        <v>16</v>
      </c>
      <c r="B31" s="69" t="s">
        <v>192</v>
      </c>
      <c r="C31" s="69" t="s">
        <v>64</v>
      </c>
      <c r="D31" s="69" t="s">
        <v>212</v>
      </c>
      <c r="E31" s="312" t="s">
        <v>193</v>
      </c>
      <c r="F31" s="312"/>
      <c r="G31" s="312"/>
      <c r="H31" s="69" t="s">
        <v>192</v>
      </c>
      <c r="I31" s="67" t="s">
        <v>193</v>
      </c>
      <c r="J31" s="69" t="s">
        <v>194</v>
      </c>
      <c r="K31" s="69" t="s">
        <v>192</v>
      </c>
      <c r="L31" s="97" t="s">
        <v>213</v>
      </c>
      <c r="M31" s="157">
        <f>M32</f>
        <v>2</v>
      </c>
      <c r="N31" s="157">
        <f>N32</f>
        <v>2</v>
      </c>
      <c r="O31" s="157">
        <f>O32</f>
        <v>2</v>
      </c>
    </row>
    <row r="32" spans="1:16" ht="15.75">
      <c r="A32" s="117">
        <f t="shared" si="1"/>
        <v>17</v>
      </c>
      <c r="B32" s="67">
        <v>182</v>
      </c>
      <c r="C32" s="67" t="s">
        <v>64</v>
      </c>
      <c r="D32" s="67" t="s">
        <v>212</v>
      </c>
      <c r="E32" s="308" t="s">
        <v>203</v>
      </c>
      <c r="F32" s="308"/>
      <c r="G32" s="308"/>
      <c r="H32" s="67" t="s">
        <v>202</v>
      </c>
      <c r="I32" s="67" t="s">
        <v>193</v>
      </c>
      <c r="J32" s="67" t="s">
        <v>194</v>
      </c>
      <c r="K32" s="67" t="s">
        <v>199</v>
      </c>
      <c r="L32" s="36" t="s">
        <v>214</v>
      </c>
      <c r="M32" s="159">
        <v>2</v>
      </c>
      <c r="N32" s="159">
        <v>2</v>
      </c>
      <c r="O32" s="159">
        <v>2</v>
      </c>
    </row>
    <row r="33" spans="1:19" ht="15.75">
      <c r="A33" s="117">
        <f t="shared" si="1"/>
        <v>18</v>
      </c>
      <c r="B33" s="69" t="s">
        <v>192</v>
      </c>
      <c r="C33" s="69" t="s">
        <v>64</v>
      </c>
      <c r="D33" s="69" t="s">
        <v>215</v>
      </c>
      <c r="E33" s="312" t="s">
        <v>193</v>
      </c>
      <c r="F33" s="312"/>
      <c r="G33" s="312"/>
      <c r="H33" s="69" t="s">
        <v>192</v>
      </c>
      <c r="I33" s="67" t="s">
        <v>193</v>
      </c>
      <c r="J33" s="69" t="s">
        <v>194</v>
      </c>
      <c r="K33" s="69" t="s">
        <v>192</v>
      </c>
      <c r="L33" s="97" t="s">
        <v>216</v>
      </c>
      <c r="M33" s="157">
        <f>M34+M35+M36</f>
        <v>242</v>
      </c>
      <c r="N33" s="157">
        <f>N34+N35+N36</f>
        <v>260.2</v>
      </c>
      <c r="O33" s="157">
        <f>O34+O35+O36</f>
        <v>260.2</v>
      </c>
    </row>
    <row r="34" spans="1:19" ht="47.25">
      <c r="A34" s="117">
        <f t="shared" si="1"/>
        <v>19</v>
      </c>
      <c r="B34" s="183">
        <v>182</v>
      </c>
      <c r="C34" s="67" t="s">
        <v>64</v>
      </c>
      <c r="D34" s="67" t="s">
        <v>215</v>
      </c>
      <c r="E34" s="308" t="s">
        <v>196</v>
      </c>
      <c r="F34" s="308"/>
      <c r="G34" s="308"/>
      <c r="H34" s="67" t="s">
        <v>217</v>
      </c>
      <c r="I34" s="67" t="s">
        <v>89</v>
      </c>
      <c r="J34" s="67" t="s">
        <v>194</v>
      </c>
      <c r="K34" s="125" t="s">
        <v>199</v>
      </c>
      <c r="L34" s="126" t="s">
        <v>218</v>
      </c>
      <c r="M34" s="159">
        <v>41</v>
      </c>
      <c r="N34" s="159">
        <v>49.2</v>
      </c>
      <c r="O34" s="159">
        <v>49.2</v>
      </c>
    </row>
    <row r="35" spans="1:19" ht="33" customHeight="1">
      <c r="A35" s="117">
        <f t="shared" si="1"/>
        <v>20</v>
      </c>
      <c r="B35" s="183">
        <v>182</v>
      </c>
      <c r="C35" s="67" t="s">
        <v>64</v>
      </c>
      <c r="D35" s="67" t="s">
        <v>215</v>
      </c>
      <c r="E35" s="308" t="s">
        <v>215</v>
      </c>
      <c r="F35" s="308"/>
      <c r="G35" s="308"/>
      <c r="H35" s="67" t="s">
        <v>219</v>
      </c>
      <c r="I35" s="67" t="s">
        <v>89</v>
      </c>
      <c r="J35" s="67" t="s">
        <v>194</v>
      </c>
      <c r="K35" s="67" t="s">
        <v>199</v>
      </c>
      <c r="L35" s="36" t="s">
        <v>220</v>
      </c>
      <c r="M35" s="159">
        <v>57</v>
      </c>
      <c r="N35" s="159">
        <v>60</v>
      </c>
      <c r="O35" s="159">
        <v>60</v>
      </c>
    </row>
    <row r="36" spans="1:19" ht="37.5" customHeight="1">
      <c r="A36" s="117">
        <f t="shared" si="1"/>
        <v>21</v>
      </c>
      <c r="B36" s="183">
        <v>182</v>
      </c>
      <c r="C36" s="67" t="s">
        <v>64</v>
      </c>
      <c r="D36" s="67" t="s">
        <v>215</v>
      </c>
      <c r="E36" s="308" t="s">
        <v>215</v>
      </c>
      <c r="F36" s="308"/>
      <c r="G36" s="308"/>
      <c r="H36" s="67" t="s">
        <v>221</v>
      </c>
      <c r="I36" s="67" t="s">
        <v>89</v>
      </c>
      <c r="J36" s="67" t="s">
        <v>194</v>
      </c>
      <c r="K36" s="67" t="s">
        <v>199</v>
      </c>
      <c r="L36" s="36" t="s">
        <v>222</v>
      </c>
      <c r="M36" s="159">
        <v>144</v>
      </c>
      <c r="N36" s="159">
        <v>151</v>
      </c>
      <c r="O36" s="159">
        <v>151</v>
      </c>
    </row>
    <row r="37" spans="1:19" ht="16.5" customHeight="1">
      <c r="A37" s="117">
        <f t="shared" si="1"/>
        <v>22</v>
      </c>
      <c r="B37" s="69" t="s">
        <v>192</v>
      </c>
      <c r="C37" s="69" t="s">
        <v>64</v>
      </c>
      <c r="D37" s="69" t="s">
        <v>223</v>
      </c>
      <c r="E37" s="69"/>
      <c r="F37" s="127">
        <v>0</v>
      </c>
      <c r="G37" s="128" t="s">
        <v>193</v>
      </c>
      <c r="H37" s="69" t="s">
        <v>192</v>
      </c>
      <c r="I37" s="69" t="s">
        <v>193</v>
      </c>
      <c r="J37" s="69" t="s">
        <v>194</v>
      </c>
      <c r="K37" s="69" t="s">
        <v>192</v>
      </c>
      <c r="L37" s="97" t="s">
        <v>224</v>
      </c>
      <c r="M37" s="157">
        <f>M38</f>
        <v>1</v>
      </c>
      <c r="N37" s="157">
        <f>N38</f>
        <v>1</v>
      </c>
      <c r="O37" s="157">
        <f>O38</f>
        <v>1</v>
      </c>
    </row>
    <row r="38" spans="1:19" ht="81.75" customHeight="1">
      <c r="A38" s="117">
        <f t="shared" si="1"/>
        <v>23</v>
      </c>
      <c r="B38" s="184" t="s">
        <v>281</v>
      </c>
      <c r="C38" s="129" t="s">
        <v>64</v>
      </c>
      <c r="D38" s="129" t="s">
        <v>223</v>
      </c>
      <c r="E38" s="58"/>
      <c r="F38" s="58"/>
      <c r="G38" s="129" t="s">
        <v>225</v>
      </c>
      <c r="H38" s="58" t="s">
        <v>226</v>
      </c>
      <c r="I38" s="129" t="s">
        <v>196</v>
      </c>
      <c r="J38" s="129" t="s">
        <v>194</v>
      </c>
      <c r="K38" s="129" t="s">
        <v>199</v>
      </c>
      <c r="L38" s="130" t="s">
        <v>50</v>
      </c>
      <c r="M38" s="159">
        <v>1</v>
      </c>
      <c r="N38" s="159">
        <v>1</v>
      </c>
      <c r="O38" s="159">
        <v>1</v>
      </c>
      <c r="S38" s="131"/>
    </row>
    <row r="39" spans="1:19" ht="33" customHeight="1">
      <c r="A39" s="117">
        <f t="shared" si="1"/>
        <v>24</v>
      </c>
      <c r="B39" s="118" t="s">
        <v>192</v>
      </c>
      <c r="C39" s="118" t="s">
        <v>64</v>
      </c>
      <c r="D39" s="310" t="s">
        <v>97</v>
      </c>
      <c r="E39" s="310"/>
      <c r="F39" s="310"/>
      <c r="G39" s="118" t="s">
        <v>193</v>
      </c>
      <c r="H39" s="118" t="s">
        <v>192</v>
      </c>
      <c r="I39" s="118" t="s">
        <v>193</v>
      </c>
      <c r="J39" s="118" t="s">
        <v>194</v>
      </c>
      <c r="K39" s="118" t="s">
        <v>192</v>
      </c>
      <c r="L39" s="97" t="s">
        <v>227</v>
      </c>
      <c r="M39" s="157">
        <f>M40</f>
        <v>100</v>
      </c>
      <c r="N39" s="157">
        <f>N40</f>
        <v>112</v>
      </c>
      <c r="O39" s="157">
        <f>O40</f>
        <v>112</v>
      </c>
    </row>
    <row r="40" spans="1:19" ht="51.75" customHeight="1">
      <c r="A40" s="117">
        <f t="shared" si="1"/>
        <v>25</v>
      </c>
      <c r="B40" s="184" t="s">
        <v>281</v>
      </c>
      <c r="C40" s="58" t="s">
        <v>64</v>
      </c>
      <c r="D40" s="311" t="s">
        <v>97</v>
      </c>
      <c r="E40" s="311"/>
      <c r="F40" s="311"/>
      <c r="G40" s="58" t="s">
        <v>198</v>
      </c>
      <c r="H40" s="58" t="s">
        <v>228</v>
      </c>
      <c r="I40" s="58" t="s">
        <v>89</v>
      </c>
      <c r="J40" s="58" t="s">
        <v>194</v>
      </c>
      <c r="K40" s="58" t="s">
        <v>192</v>
      </c>
      <c r="L40" s="107" t="s">
        <v>229</v>
      </c>
      <c r="M40" s="159">
        <v>100</v>
      </c>
      <c r="N40" s="159">
        <v>112</v>
      </c>
      <c r="O40" s="159">
        <v>112</v>
      </c>
    </row>
    <row r="41" spans="1:19" ht="16.5" customHeight="1">
      <c r="A41" s="117">
        <f t="shared" si="1"/>
        <v>26</v>
      </c>
      <c r="B41" s="69" t="s">
        <v>192</v>
      </c>
      <c r="C41" s="69" t="s">
        <v>65</v>
      </c>
      <c r="D41" s="312" t="s">
        <v>193</v>
      </c>
      <c r="E41" s="312"/>
      <c r="F41" s="312"/>
      <c r="G41" s="69" t="s">
        <v>193</v>
      </c>
      <c r="H41" s="69" t="s">
        <v>192</v>
      </c>
      <c r="I41" s="69" t="s">
        <v>193</v>
      </c>
      <c r="J41" s="69" t="s">
        <v>194</v>
      </c>
      <c r="K41" s="69" t="s">
        <v>192</v>
      </c>
      <c r="L41" s="97" t="s">
        <v>230</v>
      </c>
      <c r="M41" s="157">
        <f>SUM(M42,M45,M49,M52)</f>
        <v>4784.8999999999996</v>
      </c>
      <c r="N41" s="157">
        <f>SUM(N42,N45,N49,N52)</f>
        <v>4658.3999999999996</v>
      </c>
      <c r="O41" s="157">
        <f>SUM(O42,O45,O49,O52)</f>
        <v>4594.1000000000004</v>
      </c>
    </row>
    <row r="42" spans="1:19" ht="33" customHeight="1">
      <c r="A42" s="117">
        <f t="shared" si="1"/>
        <v>27</v>
      </c>
      <c r="B42" s="118" t="s">
        <v>192</v>
      </c>
      <c r="C42" s="118" t="s">
        <v>65</v>
      </c>
      <c r="D42" s="118" t="s">
        <v>198</v>
      </c>
      <c r="E42" s="118"/>
      <c r="F42" s="118"/>
      <c r="G42" s="118" t="s">
        <v>89</v>
      </c>
      <c r="H42" s="213" t="s">
        <v>192</v>
      </c>
      <c r="I42" s="118" t="s">
        <v>193</v>
      </c>
      <c r="J42" s="118" t="s">
        <v>194</v>
      </c>
      <c r="K42" s="180" t="s">
        <v>343</v>
      </c>
      <c r="L42" s="132" t="s">
        <v>383</v>
      </c>
      <c r="M42" s="157">
        <f>SUM(M43:M44)</f>
        <v>3093.6</v>
      </c>
      <c r="N42" s="157">
        <f t="shared" ref="N42:O42" si="2">SUM(N43:N44)</f>
        <v>3028</v>
      </c>
      <c r="O42" s="157">
        <f t="shared" si="2"/>
        <v>3031.2</v>
      </c>
    </row>
    <row r="43" spans="1:19" s="133" customFormat="1" ht="48" customHeight="1">
      <c r="A43" s="117">
        <f t="shared" si="1"/>
        <v>28</v>
      </c>
      <c r="B43" s="58" t="s">
        <v>281</v>
      </c>
      <c r="C43" s="58" t="s">
        <v>65</v>
      </c>
      <c r="D43" s="58" t="s">
        <v>198</v>
      </c>
      <c r="E43" s="58"/>
      <c r="F43" s="58"/>
      <c r="G43" s="58" t="s">
        <v>103</v>
      </c>
      <c r="H43" s="58" t="s">
        <v>231</v>
      </c>
      <c r="I43" s="58" t="s">
        <v>89</v>
      </c>
      <c r="J43" s="229" t="s">
        <v>415</v>
      </c>
      <c r="K43" s="182" t="s">
        <v>343</v>
      </c>
      <c r="L43" s="200" t="s">
        <v>440</v>
      </c>
      <c r="M43" s="236">
        <v>1594.6</v>
      </c>
      <c r="N43" s="236">
        <v>1828.8</v>
      </c>
      <c r="O43" s="236">
        <v>1832</v>
      </c>
    </row>
    <row r="44" spans="1:19" ht="37.5" customHeight="1">
      <c r="A44" s="117">
        <f t="shared" si="1"/>
        <v>29</v>
      </c>
      <c r="B44" s="184" t="s">
        <v>281</v>
      </c>
      <c r="C44" s="184" t="s">
        <v>65</v>
      </c>
      <c r="D44" s="184" t="s">
        <v>198</v>
      </c>
      <c r="E44" s="184"/>
      <c r="F44" s="184"/>
      <c r="G44" s="229" t="s">
        <v>103</v>
      </c>
      <c r="H44" s="184" t="s">
        <v>231</v>
      </c>
      <c r="I44" s="184" t="s">
        <v>89</v>
      </c>
      <c r="J44" s="229" t="s">
        <v>416</v>
      </c>
      <c r="K44" s="184" t="s">
        <v>343</v>
      </c>
      <c r="L44" s="228" t="s">
        <v>445</v>
      </c>
      <c r="M44" s="236">
        <v>1499</v>
      </c>
      <c r="N44" s="236">
        <v>1199.2</v>
      </c>
      <c r="O44" s="236">
        <v>1199.2</v>
      </c>
    </row>
    <row r="45" spans="1:19" s="123" customFormat="1" ht="36.75" customHeight="1">
      <c r="A45" s="117">
        <f t="shared" si="1"/>
        <v>30</v>
      </c>
      <c r="B45" s="217" t="s">
        <v>192</v>
      </c>
      <c r="C45" s="217" t="s">
        <v>65</v>
      </c>
      <c r="D45" s="217" t="s">
        <v>198</v>
      </c>
      <c r="E45" s="217"/>
      <c r="F45" s="217"/>
      <c r="G45" s="219" t="s">
        <v>115</v>
      </c>
      <c r="H45" s="220" t="s">
        <v>192</v>
      </c>
      <c r="I45" s="220" t="s">
        <v>193</v>
      </c>
      <c r="J45" s="220" t="s">
        <v>194</v>
      </c>
      <c r="K45" s="220" t="s">
        <v>343</v>
      </c>
      <c r="L45" s="221" t="s">
        <v>388</v>
      </c>
      <c r="M45" s="222">
        <f>SUM(M47:M48)</f>
        <v>445.79999999999995</v>
      </c>
      <c r="N45" s="222">
        <f t="shared" ref="N45:O45" si="3">SUM(N47:N48)</f>
        <v>460.5</v>
      </c>
      <c r="O45" s="222">
        <f t="shared" si="3"/>
        <v>475.79999999999995</v>
      </c>
    </row>
    <row r="46" spans="1:19" ht="27.75" customHeight="1">
      <c r="A46" s="117">
        <f t="shared" si="1"/>
        <v>31</v>
      </c>
      <c r="B46" s="218" t="s">
        <v>281</v>
      </c>
      <c r="C46" s="218" t="s">
        <v>65</v>
      </c>
      <c r="D46" s="218" t="s">
        <v>198</v>
      </c>
      <c r="E46" s="218"/>
      <c r="F46" s="218"/>
      <c r="G46" s="137" t="s">
        <v>387</v>
      </c>
      <c r="H46" s="138" t="s">
        <v>240</v>
      </c>
      <c r="I46" s="138" t="s">
        <v>193</v>
      </c>
      <c r="J46" s="138" t="s">
        <v>194</v>
      </c>
      <c r="K46" s="138" t="s">
        <v>343</v>
      </c>
      <c r="L46" s="107" t="s">
        <v>389</v>
      </c>
      <c r="M46" s="159">
        <f>SUM(M47:M47)</f>
        <v>78.099999999999994</v>
      </c>
      <c r="N46" s="159">
        <f>SUM(N47:N47)</f>
        <v>78.099999999999994</v>
      </c>
      <c r="O46" s="159">
        <f>SUM(O47:O47)</f>
        <v>78.099999999999994</v>
      </c>
    </row>
    <row r="47" spans="1:19" s="123" customFormat="1" ht="39" customHeight="1">
      <c r="A47" s="117">
        <f t="shared" si="1"/>
        <v>32</v>
      </c>
      <c r="B47" s="218" t="s">
        <v>281</v>
      </c>
      <c r="C47" s="218" t="s">
        <v>65</v>
      </c>
      <c r="D47" s="218" t="s">
        <v>198</v>
      </c>
      <c r="E47" s="218"/>
      <c r="F47" s="218"/>
      <c r="G47" s="137" t="s">
        <v>387</v>
      </c>
      <c r="H47" s="138" t="s">
        <v>240</v>
      </c>
      <c r="I47" s="138" t="s">
        <v>89</v>
      </c>
      <c r="J47" s="138" t="s">
        <v>356</v>
      </c>
      <c r="K47" s="138" t="s">
        <v>343</v>
      </c>
      <c r="L47" s="228" t="s">
        <v>441</v>
      </c>
      <c r="M47" s="162">
        <v>78.099999999999994</v>
      </c>
      <c r="N47" s="160">
        <v>78.099999999999994</v>
      </c>
      <c r="O47" s="160">
        <v>78.099999999999994</v>
      </c>
    </row>
    <row r="48" spans="1:19" s="123" customFormat="1" ht="39" customHeight="1">
      <c r="A48" s="117">
        <f t="shared" si="1"/>
        <v>33</v>
      </c>
      <c r="B48" s="229" t="s">
        <v>281</v>
      </c>
      <c r="C48" s="229" t="s">
        <v>65</v>
      </c>
      <c r="D48" s="229" t="s">
        <v>198</v>
      </c>
      <c r="E48" s="229"/>
      <c r="F48" s="229"/>
      <c r="G48" s="137" t="s">
        <v>387</v>
      </c>
      <c r="H48" s="138" t="s">
        <v>240</v>
      </c>
      <c r="I48" s="138" t="s">
        <v>89</v>
      </c>
      <c r="J48" s="138" t="s">
        <v>417</v>
      </c>
      <c r="K48" s="138" t="s">
        <v>343</v>
      </c>
      <c r="L48" s="280" t="s">
        <v>442</v>
      </c>
      <c r="M48" s="162">
        <v>367.7</v>
      </c>
      <c r="N48" s="160">
        <v>382.4</v>
      </c>
      <c r="O48" s="160">
        <v>397.7</v>
      </c>
    </row>
    <row r="49" spans="1:15" s="135" customFormat="1" ht="39.75" customHeight="1">
      <c r="A49" s="117">
        <f t="shared" si="1"/>
        <v>34</v>
      </c>
      <c r="B49" s="118" t="s">
        <v>192</v>
      </c>
      <c r="C49" s="118" t="s">
        <v>65</v>
      </c>
      <c r="D49" s="118" t="s">
        <v>198</v>
      </c>
      <c r="E49" s="118"/>
      <c r="F49" s="118"/>
      <c r="G49" s="118" t="s">
        <v>232</v>
      </c>
      <c r="H49" s="118" t="s">
        <v>192</v>
      </c>
      <c r="I49" s="118" t="s">
        <v>193</v>
      </c>
      <c r="J49" s="118" t="s">
        <v>194</v>
      </c>
      <c r="K49" s="180" t="s">
        <v>343</v>
      </c>
      <c r="L49" s="134" t="s">
        <v>233</v>
      </c>
      <c r="M49" s="161">
        <f>SUM(M50:M51)</f>
        <v>81.899999999999991</v>
      </c>
      <c r="N49" s="161">
        <f t="shared" ref="N49:O49" si="4">SUM(N50:N51)</f>
        <v>84.1</v>
      </c>
      <c r="O49" s="161">
        <f t="shared" si="4"/>
        <v>4.5999999999999996</v>
      </c>
    </row>
    <row r="50" spans="1:15" ht="36.75" customHeight="1">
      <c r="A50" s="117">
        <f t="shared" si="1"/>
        <v>35</v>
      </c>
      <c r="B50" s="67" t="s">
        <v>281</v>
      </c>
      <c r="C50" s="67" t="s">
        <v>65</v>
      </c>
      <c r="D50" s="308" t="s">
        <v>198</v>
      </c>
      <c r="E50" s="308"/>
      <c r="F50" s="308"/>
      <c r="G50" s="67" t="s">
        <v>232</v>
      </c>
      <c r="H50" s="67" t="s">
        <v>234</v>
      </c>
      <c r="I50" s="67" t="s">
        <v>89</v>
      </c>
      <c r="J50" s="175" t="s">
        <v>194</v>
      </c>
      <c r="K50" s="179" t="s">
        <v>343</v>
      </c>
      <c r="L50" s="136" t="s">
        <v>342</v>
      </c>
      <c r="M50" s="159">
        <v>4.5999999999999996</v>
      </c>
      <c r="N50" s="159">
        <v>4.5999999999999996</v>
      </c>
      <c r="O50" s="159">
        <v>4.5999999999999996</v>
      </c>
    </row>
    <row r="51" spans="1:15" ht="51" customHeight="1">
      <c r="A51" s="117">
        <f t="shared" si="1"/>
        <v>36</v>
      </c>
      <c r="B51" s="67" t="s">
        <v>281</v>
      </c>
      <c r="C51" s="67" t="s">
        <v>65</v>
      </c>
      <c r="D51" s="308" t="s">
        <v>198</v>
      </c>
      <c r="E51" s="308"/>
      <c r="F51" s="308"/>
      <c r="G51" s="67" t="s">
        <v>235</v>
      </c>
      <c r="H51" s="67" t="s">
        <v>236</v>
      </c>
      <c r="I51" s="67" t="s">
        <v>89</v>
      </c>
      <c r="J51" s="67" t="s">
        <v>194</v>
      </c>
      <c r="K51" s="179" t="s">
        <v>343</v>
      </c>
      <c r="L51" s="107" t="s">
        <v>57</v>
      </c>
      <c r="M51" s="159">
        <v>77.3</v>
      </c>
      <c r="N51" s="159">
        <v>79.5</v>
      </c>
      <c r="O51" s="159">
        <v>0</v>
      </c>
    </row>
    <row r="52" spans="1:15" s="123" customFormat="1" ht="22.5" customHeight="1">
      <c r="A52" s="117">
        <f t="shared" si="1"/>
        <v>37</v>
      </c>
      <c r="B52" s="69" t="s">
        <v>192</v>
      </c>
      <c r="C52" s="69" t="s">
        <v>65</v>
      </c>
      <c r="D52" s="69" t="s">
        <v>198</v>
      </c>
      <c r="E52" s="69"/>
      <c r="F52" s="69"/>
      <c r="G52" s="69" t="s">
        <v>237</v>
      </c>
      <c r="H52" s="69" t="s">
        <v>192</v>
      </c>
      <c r="I52" s="69" t="s">
        <v>193</v>
      </c>
      <c r="J52" s="69" t="s">
        <v>194</v>
      </c>
      <c r="K52" s="181" t="s">
        <v>343</v>
      </c>
      <c r="L52" s="97" t="s">
        <v>238</v>
      </c>
      <c r="M52" s="157">
        <f>SUM(M53:M55)</f>
        <v>1163.6000000000001</v>
      </c>
      <c r="N52" s="157">
        <f t="shared" ref="N52:O52" si="5">SUM(N53:N54)</f>
        <v>1085.8</v>
      </c>
      <c r="O52" s="157">
        <f t="shared" si="5"/>
        <v>1082.5</v>
      </c>
    </row>
    <row r="53" spans="1:15" s="123" customFormat="1" ht="52.5" customHeight="1">
      <c r="A53" s="117">
        <f t="shared" si="1"/>
        <v>38</v>
      </c>
      <c r="B53" s="184" t="s">
        <v>281</v>
      </c>
      <c r="C53" s="184" t="s">
        <v>65</v>
      </c>
      <c r="D53" s="184" t="s">
        <v>198</v>
      </c>
      <c r="E53" s="184"/>
      <c r="F53" s="184"/>
      <c r="G53" s="137" t="s">
        <v>239</v>
      </c>
      <c r="H53" s="138" t="s">
        <v>240</v>
      </c>
      <c r="I53" s="138" t="s">
        <v>89</v>
      </c>
      <c r="J53" s="138" t="s">
        <v>241</v>
      </c>
      <c r="K53" s="138" t="s">
        <v>343</v>
      </c>
      <c r="L53" s="139" t="s">
        <v>374</v>
      </c>
      <c r="M53" s="235">
        <v>1052.4000000000001</v>
      </c>
      <c r="N53" s="236">
        <v>1085.8</v>
      </c>
      <c r="O53" s="236">
        <v>1082.5</v>
      </c>
    </row>
    <row r="54" spans="1:15" s="123" customFormat="1" ht="54" customHeight="1">
      <c r="A54" s="117">
        <f t="shared" si="1"/>
        <v>39</v>
      </c>
      <c r="B54" s="184" t="s">
        <v>281</v>
      </c>
      <c r="C54" s="184" t="s">
        <v>65</v>
      </c>
      <c r="D54" s="184" t="s">
        <v>198</v>
      </c>
      <c r="E54" s="184"/>
      <c r="F54" s="184"/>
      <c r="G54" s="137" t="s">
        <v>239</v>
      </c>
      <c r="H54" s="138" t="s">
        <v>240</v>
      </c>
      <c r="I54" s="138" t="s">
        <v>89</v>
      </c>
      <c r="J54" s="138" t="s">
        <v>352</v>
      </c>
      <c r="K54" s="138" t="s">
        <v>343</v>
      </c>
      <c r="L54" s="228" t="s">
        <v>443</v>
      </c>
      <c r="M54" s="162">
        <v>60.7</v>
      </c>
      <c r="N54" s="160">
        <v>0</v>
      </c>
      <c r="O54" s="160">
        <v>0</v>
      </c>
    </row>
    <row r="55" spans="1:15" s="123" customFormat="1" ht="54" customHeight="1">
      <c r="A55" s="117">
        <f t="shared" si="1"/>
        <v>40</v>
      </c>
      <c r="B55" s="229" t="s">
        <v>281</v>
      </c>
      <c r="C55" s="229" t="s">
        <v>65</v>
      </c>
      <c r="D55" s="229" t="s">
        <v>198</v>
      </c>
      <c r="E55" s="229"/>
      <c r="F55" s="229"/>
      <c r="G55" s="137" t="s">
        <v>239</v>
      </c>
      <c r="H55" s="138" t="s">
        <v>240</v>
      </c>
      <c r="I55" s="138" t="s">
        <v>89</v>
      </c>
      <c r="J55" s="138" t="s">
        <v>418</v>
      </c>
      <c r="K55" s="138" t="s">
        <v>343</v>
      </c>
      <c r="L55" s="195" t="s">
        <v>420</v>
      </c>
      <c r="M55" s="162">
        <v>50.5</v>
      </c>
      <c r="N55" s="160">
        <v>0</v>
      </c>
      <c r="O55" s="160">
        <v>0</v>
      </c>
    </row>
    <row r="56" spans="1:15" ht="15" customHeight="1">
      <c r="A56" s="117">
        <f t="shared" si="1"/>
        <v>41</v>
      </c>
      <c r="B56" s="140"/>
      <c r="C56" s="140"/>
      <c r="D56" s="309"/>
      <c r="E56" s="309"/>
      <c r="F56" s="309"/>
      <c r="G56" s="69"/>
      <c r="H56" s="140"/>
      <c r="I56" s="140"/>
      <c r="J56" s="140"/>
      <c r="K56" s="140"/>
      <c r="L56" s="97" t="s">
        <v>23</v>
      </c>
      <c r="M56" s="157">
        <f>SUM(M16+M41)</f>
        <v>5413.75</v>
      </c>
      <c r="N56" s="157">
        <f t="shared" ref="N56:O56" si="6">SUM(N16+N41)</f>
        <v>5324.3499999999995</v>
      </c>
      <c r="O56" s="157">
        <f t="shared" si="6"/>
        <v>5265.85</v>
      </c>
    </row>
    <row r="57" spans="1:15">
      <c r="B57" s="141"/>
      <c r="C57" s="141"/>
      <c r="D57" s="141"/>
      <c r="E57" s="141"/>
      <c r="F57" s="141"/>
      <c r="G57" s="142"/>
      <c r="H57" s="141"/>
      <c r="I57" s="141"/>
      <c r="J57" s="141"/>
      <c r="K57" s="141"/>
      <c r="M57" s="163"/>
      <c r="N57" s="163"/>
      <c r="O57" s="163"/>
    </row>
    <row r="58" spans="1:15">
      <c r="B58" s="141"/>
      <c r="C58" s="141"/>
      <c r="D58" s="141"/>
      <c r="E58" s="141"/>
      <c r="F58" s="141"/>
      <c r="G58" s="142"/>
      <c r="H58" s="141"/>
      <c r="I58" s="141"/>
      <c r="J58" s="141"/>
      <c r="K58" s="141"/>
      <c r="M58" s="163"/>
      <c r="N58" s="163"/>
      <c r="O58" s="163"/>
    </row>
    <row r="59" spans="1:15">
      <c r="B59" s="141"/>
      <c r="C59" s="141"/>
      <c r="D59" s="141"/>
      <c r="E59" s="141"/>
      <c r="F59" s="141"/>
      <c r="G59" s="142"/>
      <c r="H59" s="141"/>
      <c r="I59" s="141"/>
      <c r="J59" s="141"/>
      <c r="K59" s="141"/>
      <c r="M59" s="163"/>
      <c r="N59" s="163"/>
      <c r="O59" s="163"/>
    </row>
    <row r="60" spans="1:15">
      <c r="B60" s="143"/>
      <c r="C60" s="143"/>
      <c r="D60" s="143"/>
      <c r="E60" s="143"/>
      <c r="F60" s="143"/>
      <c r="G60" s="144"/>
      <c r="H60" s="143"/>
      <c r="I60" s="143"/>
      <c r="J60" s="143"/>
      <c r="K60" s="143"/>
      <c r="M60" s="163"/>
      <c r="N60" s="163"/>
      <c r="O60" s="163"/>
    </row>
    <row r="61" spans="1:15">
      <c r="B61" s="143"/>
      <c r="C61" s="143"/>
      <c r="D61" s="143"/>
      <c r="E61" s="143"/>
      <c r="F61" s="143"/>
      <c r="G61" s="144"/>
      <c r="H61" s="143"/>
      <c r="I61" s="143"/>
      <c r="J61" s="143"/>
      <c r="K61" s="143"/>
    </row>
    <row r="62" spans="1:15">
      <c r="B62" s="143"/>
      <c r="C62" s="143"/>
      <c r="D62" s="143"/>
      <c r="E62" s="143"/>
      <c r="F62" s="143"/>
      <c r="G62" s="144"/>
      <c r="H62" s="143"/>
      <c r="I62" s="143"/>
      <c r="J62" s="143"/>
      <c r="K62" s="143"/>
    </row>
    <row r="63" spans="1:15">
      <c r="B63" s="143"/>
      <c r="C63" s="143"/>
      <c r="D63" s="143"/>
      <c r="E63" s="143"/>
      <c r="F63" s="143"/>
      <c r="G63" s="144"/>
      <c r="H63" s="143"/>
      <c r="I63" s="143"/>
      <c r="J63" s="143"/>
      <c r="K63" s="143"/>
    </row>
    <row r="64" spans="1:15">
      <c r="B64" s="143"/>
      <c r="C64" s="143"/>
      <c r="D64" s="143"/>
      <c r="E64" s="143"/>
      <c r="F64" s="143"/>
      <c r="G64" s="144"/>
      <c r="H64" s="143"/>
      <c r="I64" s="143"/>
      <c r="J64" s="143"/>
      <c r="K64" s="143"/>
    </row>
    <row r="65" spans="2:11">
      <c r="B65" s="143"/>
      <c r="C65" s="143"/>
      <c r="D65" s="143"/>
      <c r="E65" s="143"/>
      <c r="F65" s="143"/>
      <c r="G65" s="144"/>
      <c r="H65" s="143"/>
      <c r="I65" s="143"/>
      <c r="J65" s="143"/>
      <c r="K65" s="143"/>
    </row>
    <row r="66" spans="2:11">
      <c r="B66" s="143"/>
      <c r="C66" s="143"/>
      <c r="D66" s="143"/>
      <c r="E66" s="143"/>
      <c r="F66" s="143"/>
      <c r="G66" s="144"/>
      <c r="H66" s="143"/>
      <c r="I66" s="143"/>
      <c r="J66" s="143"/>
      <c r="K66" s="143"/>
    </row>
    <row r="67" spans="2:11">
      <c r="B67" s="143"/>
      <c r="C67" s="143"/>
      <c r="D67" s="143"/>
      <c r="E67" s="143"/>
      <c r="F67" s="143"/>
      <c r="G67" s="144"/>
      <c r="H67" s="143"/>
      <c r="I67" s="143"/>
      <c r="J67" s="143"/>
      <c r="K67" s="143"/>
    </row>
    <row r="68" spans="2:11">
      <c r="B68" s="143"/>
      <c r="C68" s="143"/>
      <c r="D68" s="143"/>
      <c r="E68" s="143"/>
      <c r="F68" s="143"/>
      <c r="G68" s="144"/>
      <c r="H68" s="143"/>
      <c r="I68" s="143"/>
      <c r="J68" s="143"/>
      <c r="K68" s="143"/>
    </row>
    <row r="69" spans="2:11">
      <c r="B69" s="143"/>
      <c r="C69" s="143"/>
      <c r="D69" s="143"/>
      <c r="E69" s="143"/>
      <c r="F69" s="143"/>
      <c r="G69" s="144"/>
      <c r="H69" s="143"/>
      <c r="I69" s="143"/>
      <c r="J69" s="143"/>
      <c r="K69" s="143"/>
    </row>
    <row r="70" spans="2:11">
      <c r="B70" s="143"/>
      <c r="C70" s="143"/>
      <c r="D70" s="143"/>
      <c r="E70" s="143"/>
      <c r="F70" s="143"/>
      <c r="G70" s="144"/>
      <c r="H70" s="143"/>
      <c r="I70" s="143"/>
      <c r="J70" s="143"/>
      <c r="K70" s="143"/>
    </row>
    <row r="71" spans="2:11">
      <c r="B71" s="143"/>
      <c r="C71" s="143"/>
      <c r="D71" s="143"/>
      <c r="E71" s="143"/>
      <c r="F71" s="143"/>
      <c r="G71" s="144"/>
      <c r="H71" s="143"/>
      <c r="I71" s="143"/>
      <c r="J71" s="143"/>
      <c r="K71" s="143"/>
    </row>
    <row r="72" spans="2:11">
      <c r="B72" s="143"/>
      <c r="C72" s="143"/>
      <c r="D72" s="143"/>
      <c r="E72" s="143"/>
      <c r="F72" s="143"/>
      <c r="G72" s="144"/>
      <c r="H72" s="143"/>
      <c r="I72" s="143"/>
      <c r="J72" s="143"/>
      <c r="K72" s="143"/>
    </row>
    <row r="73" spans="2:11">
      <c r="B73" s="143"/>
      <c r="C73" s="143"/>
      <c r="D73" s="143"/>
      <c r="E73" s="143"/>
      <c r="F73" s="143"/>
      <c r="G73" s="144"/>
      <c r="H73" s="143"/>
      <c r="I73" s="143"/>
      <c r="J73" s="143"/>
      <c r="K73" s="143"/>
    </row>
    <row r="74" spans="2:11">
      <c r="B74" s="143"/>
      <c r="C74" s="143"/>
      <c r="D74" s="143"/>
      <c r="E74" s="143"/>
      <c r="F74" s="143"/>
      <c r="G74" s="144"/>
      <c r="H74" s="143"/>
      <c r="I74" s="143"/>
      <c r="J74" s="143"/>
      <c r="K74" s="143"/>
    </row>
    <row r="75" spans="2:11">
      <c r="B75" s="143"/>
      <c r="C75" s="143"/>
      <c r="D75" s="143"/>
      <c r="E75" s="143"/>
      <c r="F75" s="143"/>
      <c r="G75" s="144"/>
      <c r="H75" s="143"/>
      <c r="I75" s="143"/>
      <c r="J75" s="143"/>
      <c r="K75" s="143"/>
    </row>
    <row r="76" spans="2:11">
      <c r="B76" s="143"/>
      <c r="C76" s="143"/>
      <c r="D76" s="143"/>
      <c r="E76" s="143"/>
      <c r="F76" s="143"/>
      <c r="G76" s="144"/>
      <c r="H76" s="143"/>
      <c r="I76" s="143"/>
      <c r="J76" s="143"/>
      <c r="K76" s="143"/>
    </row>
    <row r="77" spans="2:11">
      <c r="B77" s="143"/>
      <c r="C77" s="143"/>
      <c r="D77" s="143"/>
      <c r="E77" s="143"/>
      <c r="F77" s="143"/>
      <c r="G77" s="144"/>
      <c r="H77" s="143"/>
      <c r="I77" s="143"/>
      <c r="J77" s="143"/>
      <c r="K77" s="143"/>
    </row>
    <row r="78" spans="2:11">
      <c r="B78" s="143"/>
      <c r="C78" s="143"/>
      <c r="D78" s="143"/>
      <c r="E78" s="143"/>
      <c r="F78" s="143"/>
      <c r="G78" s="144"/>
      <c r="H78" s="143"/>
      <c r="I78" s="143"/>
      <c r="J78" s="143"/>
      <c r="K78" s="143"/>
    </row>
    <row r="79" spans="2:11">
      <c r="B79" s="143"/>
      <c r="C79" s="143"/>
      <c r="D79" s="143"/>
      <c r="E79" s="143"/>
      <c r="F79" s="143"/>
      <c r="G79" s="144"/>
      <c r="H79" s="143"/>
      <c r="I79" s="143"/>
      <c r="J79" s="143"/>
      <c r="K79" s="143"/>
    </row>
    <row r="80" spans="2:11">
      <c r="B80" s="143"/>
      <c r="C80" s="143"/>
      <c r="D80" s="143"/>
      <c r="E80" s="143"/>
      <c r="F80" s="143"/>
      <c r="G80" s="144"/>
      <c r="H80" s="143"/>
      <c r="I80" s="143"/>
      <c r="J80" s="143"/>
      <c r="K80" s="143"/>
    </row>
    <row r="81" spans="2:11">
      <c r="B81" s="143"/>
      <c r="C81" s="143"/>
      <c r="D81" s="143"/>
      <c r="E81" s="143"/>
      <c r="F81" s="143"/>
      <c r="G81" s="144"/>
      <c r="H81" s="143"/>
      <c r="I81" s="143"/>
      <c r="J81" s="143"/>
      <c r="K81" s="143"/>
    </row>
    <row r="82" spans="2:11">
      <c r="B82" s="143"/>
      <c r="C82" s="143"/>
      <c r="D82" s="143"/>
      <c r="E82" s="143"/>
      <c r="F82" s="143"/>
      <c r="G82" s="144"/>
      <c r="H82" s="143"/>
      <c r="I82" s="143"/>
      <c r="J82" s="143"/>
      <c r="K82" s="143"/>
    </row>
    <row r="83" spans="2:11">
      <c r="B83" s="143"/>
      <c r="C83" s="143"/>
      <c r="D83" s="143"/>
      <c r="E83" s="143"/>
      <c r="F83" s="143"/>
      <c r="G83" s="144"/>
      <c r="H83" s="143"/>
      <c r="I83" s="143"/>
      <c r="J83" s="143"/>
      <c r="K83" s="143"/>
    </row>
    <row r="84" spans="2:11">
      <c r="B84" s="143"/>
      <c r="C84" s="143"/>
      <c r="D84" s="143"/>
      <c r="E84" s="143"/>
      <c r="F84" s="143"/>
      <c r="G84" s="144"/>
      <c r="H84" s="143"/>
      <c r="I84" s="143"/>
      <c r="J84" s="143"/>
      <c r="K84" s="143"/>
    </row>
    <row r="85" spans="2:11">
      <c r="B85" s="143"/>
      <c r="C85" s="143"/>
      <c r="D85" s="143"/>
      <c r="E85" s="143"/>
      <c r="F85" s="143"/>
      <c r="G85" s="144"/>
      <c r="H85" s="143"/>
      <c r="I85" s="143"/>
      <c r="J85" s="143"/>
      <c r="K85" s="143"/>
    </row>
    <row r="86" spans="2:11">
      <c r="B86" s="143"/>
      <c r="C86" s="143"/>
      <c r="D86" s="143"/>
      <c r="E86" s="143"/>
      <c r="F86" s="143"/>
      <c r="G86" s="144"/>
      <c r="H86" s="143"/>
      <c r="I86" s="143"/>
      <c r="J86" s="143"/>
      <c r="K86" s="143"/>
    </row>
    <row r="87" spans="2:11">
      <c r="B87" s="143"/>
      <c r="C87" s="143"/>
      <c r="D87" s="143"/>
      <c r="E87" s="143"/>
      <c r="F87" s="143"/>
      <c r="G87" s="144"/>
      <c r="H87" s="143"/>
      <c r="I87" s="143"/>
      <c r="J87" s="143"/>
      <c r="K87" s="143"/>
    </row>
    <row r="88" spans="2:11">
      <c r="B88" s="143"/>
      <c r="C88" s="143"/>
      <c r="D88" s="143"/>
      <c r="E88" s="143"/>
      <c r="F88" s="143"/>
      <c r="G88" s="144"/>
      <c r="H88" s="143"/>
      <c r="I88" s="143"/>
      <c r="J88" s="143"/>
      <c r="K88" s="143"/>
    </row>
    <row r="89" spans="2:11">
      <c r="B89" s="143"/>
      <c r="C89" s="143"/>
      <c r="D89" s="143"/>
      <c r="E89" s="143"/>
      <c r="F89" s="143"/>
      <c r="G89" s="144"/>
      <c r="H89" s="143"/>
      <c r="I89" s="143"/>
      <c r="J89" s="143"/>
      <c r="K89" s="143"/>
    </row>
    <row r="90" spans="2:11">
      <c r="B90" s="143"/>
      <c r="C90" s="143"/>
      <c r="D90" s="143"/>
      <c r="E90" s="143"/>
      <c r="F90" s="143"/>
      <c r="G90" s="144"/>
      <c r="H90" s="143"/>
      <c r="I90" s="143"/>
      <c r="J90" s="143"/>
      <c r="K90" s="143"/>
    </row>
    <row r="91" spans="2:11">
      <c r="B91" s="143"/>
      <c r="C91" s="143"/>
      <c r="D91" s="143"/>
      <c r="E91" s="143"/>
      <c r="F91" s="143"/>
      <c r="G91" s="144"/>
      <c r="H91" s="143"/>
      <c r="I91" s="143"/>
      <c r="J91" s="143"/>
      <c r="K91" s="143"/>
    </row>
    <row r="92" spans="2:11">
      <c r="B92" s="143"/>
      <c r="C92" s="143"/>
      <c r="D92" s="143"/>
      <c r="E92" s="143"/>
      <c r="F92" s="143"/>
      <c r="G92" s="144"/>
      <c r="H92" s="143"/>
      <c r="I92" s="143"/>
      <c r="J92" s="143"/>
      <c r="K92" s="143"/>
    </row>
    <row r="93" spans="2:11">
      <c r="B93" s="143"/>
      <c r="C93" s="143"/>
      <c r="D93" s="143"/>
      <c r="E93" s="143"/>
      <c r="F93" s="143"/>
      <c r="G93" s="144"/>
      <c r="H93" s="143"/>
      <c r="I93" s="143"/>
      <c r="J93" s="143"/>
      <c r="K93" s="143"/>
    </row>
  </sheetData>
  <mergeCells count="39">
    <mergeCell ref="E30:G30"/>
    <mergeCell ref="B1:N1"/>
    <mergeCell ref="B3:N3"/>
    <mergeCell ref="B4:N4"/>
    <mergeCell ref="B6:N6"/>
    <mergeCell ref="B7:N7"/>
    <mergeCell ref="L2:N2"/>
    <mergeCell ref="B8:N8"/>
    <mergeCell ref="B10:N10"/>
    <mergeCell ref="N12:O12"/>
    <mergeCell ref="O13:O14"/>
    <mergeCell ref="E18:G18"/>
    <mergeCell ref="E19:G19"/>
    <mergeCell ref="E22:G22"/>
    <mergeCell ref="E23:G23"/>
    <mergeCell ref="E25:G25"/>
    <mergeCell ref="A13:A14"/>
    <mergeCell ref="B13:K13"/>
    <mergeCell ref="L13:L14"/>
    <mergeCell ref="M13:M14"/>
    <mergeCell ref="N13:N14"/>
    <mergeCell ref="E14:G14"/>
    <mergeCell ref="E24:G24"/>
    <mergeCell ref="E27:G27"/>
    <mergeCell ref="E29:G29"/>
    <mergeCell ref="E26:G26"/>
    <mergeCell ref="E28:G28"/>
    <mergeCell ref="E31:G31"/>
    <mergeCell ref="E32:G32"/>
    <mergeCell ref="E33:G33"/>
    <mergeCell ref="E34:G34"/>
    <mergeCell ref="E35:G35"/>
    <mergeCell ref="D50:F50"/>
    <mergeCell ref="D51:F51"/>
    <mergeCell ref="D56:F56"/>
    <mergeCell ref="E36:G36"/>
    <mergeCell ref="D39:F39"/>
    <mergeCell ref="D40:F40"/>
    <mergeCell ref="D41:F41"/>
  </mergeCells>
  <pageMargins left="0.75" right="0.75" top="1" bottom="1" header="0.5" footer="0.5"/>
  <pageSetup paperSize="9" scale="54" fitToHeight="0" orientation="portrait" r:id="rId1"/>
  <headerFooter alignWithMargins="0"/>
  <rowBreaks count="1" manualBreakCount="1">
    <brk id="27" max="15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F30"/>
  <sheetViews>
    <sheetView view="pageBreakPreview" topLeftCell="A25" zoomScaleNormal="100" zoomScaleSheetLayoutView="100" workbookViewId="0">
      <selection activeCell="D12" sqref="D12"/>
    </sheetView>
  </sheetViews>
  <sheetFormatPr defaultRowHeight="15.75"/>
  <cols>
    <col min="1" max="1" width="7.5703125" bestFit="1" customWidth="1"/>
    <col min="2" max="2" width="39" style="43" customWidth="1"/>
    <col min="3" max="3" width="10.85546875" bestFit="1" customWidth="1"/>
    <col min="4" max="5" width="14.28515625" bestFit="1" customWidth="1"/>
    <col min="6" max="6" width="13.5703125" customWidth="1"/>
  </cols>
  <sheetData>
    <row r="1" spans="1:6">
      <c r="A1" s="42"/>
      <c r="C1" s="44"/>
      <c r="E1" s="45"/>
      <c r="F1" s="46" t="s">
        <v>58</v>
      </c>
    </row>
    <row r="2" spans="1:6">
      <c r="A2" s="42"/>
      <c r="C2" s="44"/>
      <c r="E2" s="47"/>
      <c r="F2" s="293" t="s">
        <v>470</v>
      </c>
    </row>
    <row r="3" spans="1:6">
      <c r="A3" s="42"/>
      <c r="C3" s="44"/>
      <c r="D3" s="48"/>
      <c r="E3" s="47"/>
      <c r="F3" s="47" t="s">
        <v>59</v>
      </c>
    </row>
    <row r="4" spans="1:6">
      <c r="D4" s="332" t="s">
        <v>463</v>
      </c>
      <c r="E4" s="333"/>
      <c r="F4" s="333"/>
    </row>
    <row r="5" spans="1:6">
      <c r="E5" s="49"/>
      <c r="F5" s="47"/>
    </row>
    <row r="6" spans="1:6" ht="56.25" customHeight="1">
      <c r="A6" s="334" t="s">
        <v>405</v>
      </c>
      <c r="B6" s="334"/>
      <c r="C6" s="334"/>
      <c r="D6" s="334"/>
      <c r="E6" s="334"/>
      <c r="F6" s="334"/>
    </row>
    <row r="7" spans="1:6">
      <c r="A7" s="51"/>
      <c r="B7" s="52"/>
      <c r="C7" s="50"/>
      <c r="D7" s="50"/>
      <c r="E7" s="50"/>
      <c r="F7" s="50"/>
    </row>
    <row r="8" spans="1:6">
      <c r="A8" s="53"/>
      <c r="B8" s="54"/>
      <c r="C8" s="55"/>
      <c r="D8" s="56"/>
      <c r="E8" s="56"/>
      <c r="F8" s="56" t="s">
        <v>60</v>
      </c>
    </row>
    <row r="9" spans="1:6" ht="31.5">
      <c r="A9" s="57" t="s">
        <v>61</v>
      </c>
      <c r="B9" s="57" t="s">
        <v>62</v>
      </c>
      <c r="C9" s="58" t="s">
        <v>63</v>
      </c>
      <c r="D9" s="59" t="s">
        <v>410</v>
      </c>
      <c r="E9" s="59" t="s">
        <v>353</v>
      </c>
      <c r="F9" s="59" t="s">
        <v>411</v>
      </c>
    </row>
    <row r="10" spans="1:6">
      <c r="A10" s="60"/>
      <c r="B10" s="61" t="s">
        <v>64</v>
      </c>
      <c r="C10" s="62" t="s">
        <v>65</v>
      </c>
      <c r="D10" s="62" t="s">
        <v>66</v>
      </c>
      <c r="E10" s="62" t="s">
        <v>67</v>
      </c>
      <c r="F10" s="62" t="s">
        <v>68</v>
      </c>
    </row>
    <row r="11" spans="1:6" ht="31.5">
      <c r="A11" s="63" t="s">
        <v>64</v>
      </c>
      <c r="B11" s="64" t="s">
        <v>69</v>
      </c>
      <c r="C11" s="65" t="s">
        <v>70</v>
      </c>
      <c r="D11" s="66">
        <f>D12+D13+D14+D15+D16</f>
        <v>3952.85</v>
      </c>
      <c r="E11" s="66">
        <f>E12+E13+E14+E15+E16</f>
        <v>3757.25</v>
      </c>
      <c r="F11" s="66">
        <f>F12+F13+F14+F15+F16</f>
        <v>3758.65</v>
      </c>
    </row>
    <row r="12" spans="1:6" s="247" customFormat="1" ht="63">
      <c r="A12" s="154" t="s">
        <v>65</v>
      </c>
      <c r="B12" s="244" t="s">
        <v>71</v>
      </c>
      <c r="C12" s="245" t="s">
        <v>72</v>
      </c>
      <c r="D12" s="246">
        <f>'приложение 6'!G12</f>
        <v>939.9</v>
      </c>
      <c r="E12" s="246">
        <f>'приложение 6'!H12</f>
        <v>939.9</v>
      </c>
      <c r="F12" s="246">
        <f>'приложение 6'!I12</f>
        <v>939.9</v>
      </c>
    </row>
    <row r="13" spans="1:6" s="247" customFormat="1" ht="94.5">
      <c r="A13" s="248" t="s">
        <v>66</v>
      </c>
      <c r="B13" s="244" t="s">
        <v>73</v>
      </c>
      <c r="C13" s="245" t="s">
        <v>74</v>
      </c>
      <c r="D13" s="246">
        <f>'приложение 6'!G17</f>
        <v>2897.1499999999996</v>
      </c>
      <c r="E13" s="246">
        <f>'приложение 6'!H17</f>
        <v>2701.5499999999997</v>
      </c>
      <c r="F13" s="246">
        <f>'приложение 6'!I17</f>
        <v>2702.95</v>
      </c>
    </row>
    <row r="14" spans="1:6" s="247" customFormat="1" ht="65.25" customHeight="1">
      <c r="A14" s="248" t="s">
        <v>67</v>
      </c>
      <c r="B14" s="244" t="s">
        <v>75</v>
      </c>
      <c r="C14" s="245" t="s">
        <v>76</v>
      </c>
      <c r="D14" s="246">
        <f>'приложение 6'!G40</f>
        <v>104.9</v>
      </c>
      <c r="E14" s="246">
        <f>'приложение 6'!H40</f>
        <v>104.9</v>
      </c>
      <c r="F14" s="246">
        <f>'приложение 6'!I40</f>
        <v>104.9</v>
      </c>
    </row>
    <row r="15" spans="1:6" s="247" customFormat="1">
      <c r="A15" s="154" t="s">
        <v>68</v>
      </c>
      <c r="B15" s="244" t="s">
        <v>78</v>
      </c>
      <c r="C15" s="245" t="s">
        <v>79</v>
      </c>
      <c r="D15" s="246">
        <f>'приложение 6'!G51</f>
        <v>6.3</v>
      </c>
      <c r="E15" s="246">
        <f>'приложение 6'!H51</f>
        <v>6.3</v>
      </c>
      <c r="F15" s="246">
        <f>'приложение 6'!I51</f>
        <v>6.3</v>
      </c>
    </row>
    <row r="16" spans="1:6" s="247" customFormat="1" ht="14.25" customHeight="1">
      <c r="A16" s="154" t="s">
        <v>77</v>
      </c>
      <c r="B16" s="244" t="s">
        <v>81</v>
      </c>
      <c r="C16" s="245" t="s">
        <v>82</v>
      </c>
      <c r="D16" s="246">
        <f>'приложение 6'!G56</f>
        <v>4.5999999999999996</v>
      </c>
      <c r="E16" s="246">
        <f>'приложение 6'!H56</f>
        <v>4.5999999999999996</v>
      </c>
      <c r="F16" s="246">
        <f>'приложение 6'!I56</f>
        <v>4.5999999999999996</v>
      </c>
    </row>
    <row r="17" spans="1:6" s="253" customFormat="1">
      <c r="A17" s="249" t="s">
        <v>80</v>
      </c>
      <c r="B17" s="250" t="s">
        <v>84</v>
      </c>
      <c r="C17" s="251" t="s">
        <v>85</v>
      </c>
      <c r="D17" s="252">
        <f>D18</f>
        <v>77.3</v>
      </c>
      <c r="E17" s="252">
        <f>E18</f>
        <v>79.5</v>
      </c>
      <c r="F17" s="252">
        <f t="shared" ref="F17" si="0">F18</f>
        <v>0</v>
      </c>
    </row>
    <row r="18" spans="1:6" s="247" customFormat="1" ht="31.5">
      <c r="A18" s="248" t="s">
        <v>83</v>
      </c>
      <c r="B18" s="244" t="s">
        <v>87</v>
      </c>
      <c r="C18" s="245" t="s">
        <v>88</v>
      </c>
      <c r="D18" s="246">
        <f>'приложение 6'!G62</f>
        <v>77.3</v>
      </c>
      <c r="E18" s="246">
        <f>'приложение 6'!H62</f>
        <v>79.5</v>
      </c>
      <c r="F18" s="246">
        <f>'приложение 6'!I62</f>
        <v>0</v>
      </c>
    </row>
    <row r="19" spans="1:6" s="253" customFormat="1" ht="64.5" customHeight="1">
      <c r="A19" s="254" t="s">
        <v>86</v>
      </c>
      <c r="B19" s="250" t="s">
        <v>90</v>
      </c>
      <c r="C19" s="251" t="s">
        <v>91</v>
      </c>
      <c r="D19" s="252">
        <f>D20+D21</f>
        <v>190.7</v>
      </c>
      <c r="E19" s="252">
        <f>E20+E21</f>
        <v>190.7</v>
      </c>
      <c r="F19" s="252">
        <f>F20+F21</f>
        <v>190.7</v>
      </c>
    </row>
    <row r="20" spans="1:6" s="247" customFormat="1" ht="63" customHeight="1">
      <c r="A20" s="154" t="s">
        <v>89</v>
      </c>
      <c r="B20" s="244" t="s">
        <v>434</v>
      </c>
      <c r="C20" s="245" t="s">
        <v>93</v>
      </c>
      <c r="D20" s="246">
        <f>'приложение 6'!G70</f>
        <v>189.7</v>
      </c>
      <c r="E20" s="246">
        <f>'приложение 6'!H70</f>
        <v>189.7</v>
      </c>
      <c r="F20" s="246">
        <f>'приложение 6'!I70</f>
        <v>189.7</v>
      </c>
    </row>
    <row r="21" spans="1:6" s="247" customFormat="1" ht="49.5" customHeight="1">
      <c r="A21" s="248" t="s">
        <v>92</v>
      </c>
      <c r="B21" s="244" t="s">
        <v>95</v>
      </c>
      <c r="C21" s="245" t="s">
        <v>96</v>
      </c>
      <c r="D21" s="255" t="str">
        <f>'приложение 6'!G82</f>
        <v>1,0</v>
      </c>
      <c r="E21" s="255">
        <f>'приложение 6'!H82</f>
        <v>1</v>
      </c>
      <c r="F21" s="255">
        <f>'приложение 6'!I82</f>
        <v>1</v>
      </c>
    </row>
    <row r="22" spans="1:6" s="253" customFormat="1">
      <c r="A22" s="254" t="s">
        <v>94</v>
      </c>
      <c r="B22" s="250" t="s">
        <v>98</v>
      </c>
      <c r="C22" s="251" t="s">
        <v>99</v>
      </c>
      <c r="D22" s="252">
        <f>D23</f>
        <v>511.6</v>
      </c>
      <c r="E22" s="252">
        <f>E23</f>
        <v>531.20000000000005</v>
      </c>
      <c r="F22" s="252">
        <f>F23</f>
        <v>552.29999999999995</v>
      </c>
    </row>
    <row r="23" spans="1:6" s="247" customFormat="1" ht="31.5">
      <c r="A23" s="248" t="s">
        <v>97</v>
      </c>
      <c r="B23" s="244" t="s">
        <v>101</v>
      </c>
      <c r="C23" s="245" t="s">
        <v>102</v>
      </c>
      <c r="D23" s="246">
        <f>'приложение 6'!G89</f>
        <v>511.6</v>
      </c>
      <c r="E23" s="246">
        <f>'приложение 6'!H89</f>
        <v>531.20000000000005</v>
      </c>
      <c r="F23" s="246">
        <f>'приложение 6'!I89</f>
        <v>552.29999999999995</v>
      </c>
    </row>
    <row r="24" spans="1:6" s="253" customFormat="1" ht="31.5">
      <c r="A24" s="249" t="s">
        <v>100</v>
      </c>
      <c r="B24" s="250" t="s">
        <v>104</v>
      </c>
      <c r="C24" s="251" t="s">
        <v>105</v>
      </c>
      <c r="D24" s="252">
        <f>D25+D26</f>
        <v>675.7</v>
      </c>
      <c r="E24" s="252">
        <f t="shared" ref="E24:F24" si="1">E25+E26</f>
        <v>627</v>
      </c>
      <c r="F24" s="252">
        <f t="shared" si="1"/>
        <v>495.3</v>
      </c>
    </row>
    <row r="25" spans="1:6" s="247" customFormat="1">
      <c r="A25" s="154" t="s">
        <v>103</v>
      </c>
      <c r="B25" s="244" t="s">
        <v>107</v>
      </c>
      <c r="C25" s="245" t="s">
        <v>108</v>
      </c>
      <c r="D25" s="246">
        <f>'приложение 6'!G99</f>
        <v>100</v>
      </c>
      <c r="E25" s="246">
        <f>'приложение 6'!H99</f>
        <v>112</v>
      </c>
      <c r="F25" s="246">
        <f>'приложение 6'!I99</f>
        <v>112</v>
      </c>
    </row>
    <row r="26" spans="1:6" s="247" customFormat="1">
      <c r="A26" s="248" t="s">
        <v>106</v>
      </c>
      <c r="B26" s="244" t="s">
        <v>110</v>
      </c>
      <c r="C26" s="245" t="s">
        <v>111</v>
      </c>
      <c r="D26" s="246">
        <f>'приложение 6'!G107</f>
        <v>575.70000000000005</v>
      </c>
      <c r="E26" s="246">
        <f>'приложение 6'!H107</f>
        <v>515</v>
      </c>
      <c r="F26" s="246">
        <f>'приложение 6'!I107</f>
        <v>383.3</v>
      </c>
    </row>
    <row r="27" spans="1:6" s="253" customFormat="1" ht="21.75" customHeight="1">
      <c r="A27" s="254" t="s">
        <v>109</v>
      </c>
      <c r="B27" s="250" t="s">
        <v>113</v>
      </c>
      <c r="C27" s="251" t="s">
        <v>114</v>
      </c>
      <c r="D27" s="252">
        <f>D28</f>
        <v>5.6</v>
      </c>
      <c r="E27" s="252">
        <f>E28</f>
        <v>5.6</v>
      </c>
      <c r="F27" s="252">
        <f>F28</f>
        <v>5.6</v>
      </c>
    </row>
    <row r="28" spans="1:6" s="247" customFormat="1">
      <c r="A28" s="248" t="s">
        <v>112</v>
      </c>
      <c r="B28" s="244" t="s">
        <v>116</v>
      </c>
      <c r="C28" s="245" t="s">
        <v>117</v>
      </c>
      <c r="D28" s="246">
        <f>'приложение 6'!G118</f>
        <v>5.6</v>
      </c>
      <c r="E28" s="246">
        <f>'приложение 6'!H118</f>
        <v>5.6</v>
      </c>
      <c r="F28" s="246">
        <f>'приложение 6'!I118</f>
        <v>5.6</v>
      </c>
    </row>
    <row r="29" spans="1:6" ht="19.5" customHeight="1">
      <c r="A29" s="63" t="s">
        <v>452</v>
      </c>
      <c r="B29" s="64" t="s">
        <v>118</v>
      </c>
      <c r="C29" s="172"/>
      <c r="D29" s="66"/>
      <c r="E29" s="66">
        <v>133.1</v>
      </c>
      <c r="F29" s="66">
        <v>263.3</v>
      </c>
    </row>
    <row r="30" spans="1:6" s="68" customFormat="1">
      <c r="A30" s="289">
        <v>20</v>
      </c>
      <c r="B30" s="288" t="s">
        <v>119</v>
      </c>
      <c r="C30" s="65"/>
      <c r="D30" s="66">
        <f>D11+D17+D19+D22+D24+D27+D29</f>
        <v>5413.7500000000009</v>
      </c>
      <c r="E30" s="66">
        <f t="shared" ref="E30:F30" si="2">E11+E17+E19+E22+E24+E27+E29</f>
        <v>5324.35</v>
      </c>
      <c r="F30" s="66">
        <f t="shared" si="2"/>
        <v>5265.85</v>
      </c>
    </row>
  </sheetData>
  <mergeCells count="2">
    <mergeCell ref="D4:F4"/>
    <mergeCell ref="A6:F6"/>
  </mergeCells>
  <pageMargins left="0.78740157480314965" right="0.39370078740157483" top="0.78740157480314965" bottom="0.78740157480314965" header="0.51181102362204722" footer="0.51181102362204722"/>
  <pageSetup paperSize="9" scale="75" firstPageNumber="64" orientation="portrait" useFirstPageNumber="1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2:J142"/>
  <sheetViews>
    <sheetView view="pageBreakPreview" topLeftCell="A61" zoomScaleNormal="100" zoomScaleSheetLayoutView="100" workbookViewId="0">
      <selection activeCell="D136" sqref="D136"/>
    </sheetView>
  </sheetViews>
  <sheetFormatPr defaultRowHeight="15.75"/>
  <cols>
    <col min="1" max="1" width="5.5703125" style="70" customWidth="1"/>
    <col min="2" max="2" width="50" style="55" customWidth="1"/>
    <col min="3" max="3" width="8.28515625" style="55" customWidth="1"/>
    <col min="4" max="4" width="8.7109375" style="55" customWidth="1"/>
    <col min="5" max="5" width="11.5703125" style="55" customWidth="1"/>
    <col min="6" max="6" width="5.85546875" style="55" customWidth="1"/>
    <col min="7" max="7" width="10.42578125" style="71" customWidth="1"/>
    <col min="8" max="8" width="9.7109375" style="55" customWidth="1"/>
    <col min="9" max="9" width="10.140625" style="55" bestFit="1" customWidth="1"/>
    <col min="10" max="10" width="21" style="24" customWidth="1"/>
  </cols>
  <sheetData>
    <row r="2" spans="1:10">
      <c r="E2" s="55" t="s">
        <v>120</v>
      </c>
    </row>
    <row r="3" spans="1:10" ht="30" customHeight="1">
      <c r="E3" s="335" t="s">
        <v>469</v>
      </c>
      <c r="F3" s="299"/>
      <c r="G3" s="299"/>
      <c r="H3" s="299"/>
      <c r="I3" s="299"/>
    </row>
    <row r="4" spans="1:10">
      <c r="E4" s="5" t="s">
        <v>464</v>
      </c>
    </row>
    <row r="5" spans="1:10" s="72" customFormat="1">
      <c r="A5" s="336" t="s">
        <v>121</v>
      </c>
      <c r="B5" s="336"/>
      <c r="C5" s="336"/>
      <c r="D5" s="336"/>
      <c r="E5" s="336"/>
      <c r="F5" s="336"/>
      <c r="G5" s="336"/>
      <c r="H5" s="336"/>
      <c r="I5" s="336"/>
    </row>
    <row r="6" spans="1:10" s="72" customFormat="1">
      <c r="A6" s="336" t="s">
        <v>406</v>
      </c>
      <c r="B6" s="336"/>
      <c r="C6" s="336"/>
      <c r="D6" s="336"/>
      <c r="E6" s="336"/>
      <c r="F6" s="336"/>
      <c r="G6" s="336"/>
      <c r="H6" s="336"/>
      <c r="I6" s="336"/>
    </row>
    <row r="7" spans="1:10" s="72" customFormat="1">
      <c r="A7" s="73"/>
      <c r="B7" s="74"/>
      <c r="C7" s="75"/>
      <c r="D7" s="75"/>
      <c r="E7" s="75"/>
      <c r="F7" s="75"/>
      <c r="G7" s="71"/>
      <c r="H7" s="75"/>
      <c r="I7" s="76" t="s">
        <v>122</v>
      </c>
    </row>
    <row r="8" spans="1:10" s="82" customFormat="1" ht="45">
      <c r="A8" s="77" t="s">
        <v>61</v>
      </c>
      <c r="B8" s="78" t="s">
        <v>123</v>
      </c>
      <c r="C8" s="79" t="s">
        <v>124</v>
      </c>
      <c r="D8" s="79" t="s">
        <v>63</v>
      </c>
      <c r="E8" s="79" t="s">
        <v>125</v>
      </c>
      <c r="F8" s="79" t="s">
        <v>126</v>
      </c>
      <c r="G8" s="80" t="s">
        <v>334</v>
      </c>
      <c r="H8" s="81" t="s">
        <v>355</v>
      </c>
      <c r="I8" s="81" t="s">
        <v>412</v>
      </c>
    </row>
    <row r="9" spans="1:10" s="82" customFormat="1" ht="15">
      <c r="A9" s="83"/>
      <c r="B9" s="79" t="s">
        <v>64</v>
      </c>
      <c r="C9" s="79" t="s">
        <v>65</v>
      </c>
      <c r="D9" s="79" t="s">
        <v>66</v>
      </c>
      <c r="E9" s="79" t="s">
        <v>67</v>
      </c>
      <c r="F9" s="79" t="s">
        <v>68</v>
      </c>
      <c r="G9" s="80">
        <v>6</v>
      </c>
      <c r="H9" s="79" t="s">
        <v>80</v>
      </c>
      <c r="I9" s="79" t="s">
        <v>83</v>
      </c>
    </row>
    <row r="10" spans="1:10" s="86" customFormat="1" ht="18.75" customHeight="1">
      <c r="A10" s="83" t="s">
        <v>64</v>
      </c>
      <c r="B10" s="84" t="s">
        <v>278</v>
      </c>
      <c r="C10" s="85" t="s">
        <v>281</v>
      </c>
      <c r="D10" s="85"/>
      <c r="E10" s="85"/>
      <c r="F10" s="85"/>
      <c r="G10" s="173">
        <f>SUM(G124)</f>
        <v>5413.75</v>
      </c>
      <c r="H10" s="173">
        <f t="shared" ref="H10:I10" si="0">SUM(H124)</f>
        <v>5324.35</v>
      </c>
      <c r="I10" s="173">
        <f t="shared" si="0"/>
        <v>5265.85</v>
      </c>
    </row>
    <row r="11" spans="1:10" s="193" customFormat="1" ht="15">
      <c r="A11" s="87">
        <f>A10+1</f>
        <v>2</v>
      </c>
      <c r="B11" s="88" t="s">
        <v>127</v>
      </c>
      <c r="C11" s="85" t="s">
        <v>281</v>
      </c>
      <c r="D11" s="89" t="s">
        <v>70</v>
      </c>
      <c r="E11" s="85"/>
      <c r="F11" s="89"/>
      <c r="G11" s="165">
        <f>G12+G40+G51+G56+G17</f>
        <v>3952.8499999999995</v>
      </c>
      <c r="H11" s="165">
        <f t="shared" ref="H11:I11" si="1">H12+H40+H51+H56+H17</f>
        <v>3757.2499999999995</v>
      </c>
      <c r="I11" s="165">
        <f t="shared" si="1"/>
        <v>3758.6499999999996</v>
      </c>
    </row>
    <row r="12" spans="1:10" s="86" customFormat="1" ht="32.25" customHeight="1">
      <c r="A12" s="87">
        <f>A11+1</f>
        <v>3</v>
      </c>
      <c r="B12" s="91" t="s">
        <v>283</v>
      </c>
      <c r="C12" s="92" t="s">
        <v>281</v>
      </c>
      <c r="D12" s="92" t="s">
        <v>72</v>
      </c>
      <c r="E12" s="93"/>
      <c r="F12" s="92"/>
      <c r="G12" s="94">
        <f>G13</f>
        <v>939.9</v>
      </c>
      <c r="H12" s="94">
        <f t="shared" ref="H12:I15" si="2">H13</f>
        <v>939.9</v>
      </c>
      <c r="I12" s="94">
        <f t="shared" si="2"/>
        <v>939.9</v>
      </c>
    </row>
    <row r="13" spans="1:10" s="95" customFormat="1" ht="33" customHeight="1">
      <c r="A13" s="87">
        <f t="shared" ref="A13:A79" si="3">A12+1</f>
        <v>4</v>
      </c>
      <c r="B13" s="91" t="s">
        <v>282</v>
      </c>
      <c r="C13" s="92" t="s">
        <v>281</v>
      </c>
      <c r="D13" s="92" t="s">
        <v>72</v>
      </c>
      <c r="E13" s="93" t="s">
        <v>128</v>
      </c>
      <c r="F13" s="92"/>
      <c r="G13" s="94">
        <f>G14</f>
        <v>939.9</v>
      </c>
      <c r="H13" s="94">
        <f t="shared" si="2"/>
        <v>939.9</v>
      </c>
      <c r="I13" s="94">
        <f t="shared" si="2"/>
        <v>939.9</v>
      </c>
      <c r="J13" s="86"/>
    </row>
    <row r="14" spans="1:10" s="86" customFormat="1" ht="48.75" customHeight="1">
      <c r="A14" s="87">
        <f t="shared" si="3"/>
        <v>5</v>
      </c>
      <c r="B14" s="91" t="s">
        <v>129</v>
      </c>
      <c r="C14" s="92" t="s">
        <v>281</v>
      </c>
      <c r="D14" s="92" t="s">
        <v>72</v>
      </c>
      <c r="E14" s="93" t="s">
        <v>130</v>
      </c>
      <c r="F14" s="241"/>
      <c r="G14" s="94">
        <f>G15</f>
        <v>939.9</v>
      </c>
      <c r="H14" s="94">
        <f t="shared" si="2"/>
        <v>939.9</v>
      </c>
      <c r="I14" s="94">
        <f t="shared" si="2"/>
        <v>939.9</v>
      </c>
    </row>
    <row r="15" spans="1:10" s="86" customFormat="1" ht="80.25" customHeight="1">
      <c r="A15" s="87">
        <f t="shared" si="3"/>
        <v>6</v>
      </c>
      <c r="B15" s="96" t="s">
        <v>131</v>
      </c>
      <c r="C15" s="92" t="s">
        <v>281</v>
      </c>
      <c r="D15" s="92" t="s">
        <v>72</v>
      </c>
      <c r="E15" s="93" t="s">
        <v>130</v>
      </c>
      <c r="F15" s="92" t="s">
        <v>132</v>
      </c>
      <c r="G15" s="94">
        <f>G16</f>
        <v>939.9</v>
      </c>
      <c r="H15" s="94">
        <f t="shared" si="2"/>
        <v>939.9</v>
      </c>
      <c r="I15" s="94">
        <f t="shared" si="2"/>
        <v>939.9</v>
      </c>
    </row>
    <row r="16" spans="1:10" s="86" customFormat="1" ht="31.5" customHeight="1">
      <c r="A16" s="87">
        <f t="shared" si="3"/>
        <v>7</v>
      </c>
      <c r="B16" s="96" t="s">
        <v>133</v>
      </c>
      <c r="C16" s="92" t="s">
        <v>281</v>
      </c>
      <c r="D16" s="92" t="s">
        <v>72</v>
      </c>
      <c r="E16" s="93" t="s">
        <v>130</v>
      </c>
      <c r="F16" s="92" t="s">
        <v>134</v>
      </c>
      <c r="G16" s="94">
        <v>939.9</v>
      </c>
      <c r="H16" s="94">
        <v>939.9</v>
      </c>
      <c r="I16" s="94">
        <v>939.9</v>
      </c>
    </row>
    <row r="17" spans="1:10" s="86" customFormat="1" ht="69" customHeight="1">
      <c r="A17" s="87">
        <f t="shared" si="3"/>
        <v>8</v>
      </c>
      <c r="B17" s="96" t="s">
        <v>73</v>
      </c>
      <c r="C17" s="92" t="s">
        <v>281</v>
      </c>
      <c r="D17" s="92" t="s">
        <v>74</v>
      </c>
      <c r="E17" s="93"/>
      <c r="F17" s="92"/>
      <c r="G17" s="94">
        <f>SUM(G18,G23)</f>
        <v>2897.1499999999996</v>
      </c>
      <c r="H17" s="94">
        <f t="shared" ref="H17:I17" si="4">SUM(H18,H23)</f>
        <v>2701.5499999999997</v>
      </c>
      <c r="I17" s="94">
        <f t="shared" si="4"/>
        <v>2702.95</v>
      </c>
    </row>
    <row r="18" spans="1:10" s="86" customFormat="1" ht="46.5" customHeight="1">
      <c r="A18" s="87">
        <f t="shared" si="3"/>
        <v>9</v>
      </c>
      <c r="B18" s="242" t="s">
        <v>299</v>
      </c>
      <c r="C18" s="92" t="s">
        <v>281</v>
      </c>
      <c r="D18" s="92" t="s">
        <v>74</v>
      </c>
      <c r="E18" s="92" t="s">
        <v>163</v>
      </c>
      <c r="F18" s="92"/>
      <c r="G18" s="94">
        <f>G19</f>
        <v>50.5</v>
      </c>
      <c r="H18" s="94">
        <f t="shared" ref="H18:I21" si="5">H19</f>
        <v>0</v>
      </c>
      <c r="I18" s="94">
        <f t="shared" si="5"/>
        <v>0</v>
      </c>
    </row>
    <row r="19" spans="1:10" s="90" customFormat="1" ht="33.75" customHeight="1">
      <c r="A19" s="87">
        <f t="shared" si="3"/>
        <v>10</v>
      </c>
      <c r="B19" s="214" t="s">
        <v>303</v>
      </c>
      <c r="C19" s="92" t="s">
        <v>281</v>
      </c>
      <c r="D19" s="92" t="s">
        <v>74</v>
      </c>
      <c r="E19" s="92" t="s">
        <v>169</v>
      </c>
      <c r="F19" s="92"/>
      <c r="G19" s="94">
        <f>G20</f>
        <v>50.5</v>
      </c>
      <c r="H19" s="94">
        <f t="shared" si="5"/>
        <v>0</v>
      </c>
      <c r="I19" s="94">
        <f t="shared" si="5"/>
        <v>0</v>
      </c>
    </row>
    <row r="20" spans="1:10" s="86" customFormat="1" ht="60.75" customHeight="1">
      <c r="A20" s="87">
        <f t="shared" si="3"/>
        <v>11</v>
      </c>
      <c r="B20" s="214" t="s">
        <v>449</v>
      </c>
      <c r="C20" s="92" t="s">
        <v>281</v>
      </c>
      <c r="D20" s="92" t="s">
        <v>74</v>
      </c>
      <c r="E20" s="92" t="s">
        <v>427</v>
      </c>
      <c r="F20" s="92"/>
      <c r="G20" s="94">
        <f>G21</f>
        <v>50.5</v>
      </c>
      <c r="H20" s="94">
        <f t="shared" si="5"/>
        <v>0</v>
      </c>
      <c r="I20" s="94">
        <f t="shared" si="5"/>
        <v>0</v>
      </c>
    </row>
    <row r="21" spans="1:10" s="86" customFormat="1" ht="75">
      <c r="A21" s="87">
        <f t="shared" si="3"/>
        <v>12</v>
      </c>
      <c r="B21" s="214" t="s">
        <v>131</v>
      </c>
      <c r="C21" s="92" t="s">
        <v>281</v>
      </c>
      <c r="D21" s="92" t="s">
        <v>74</v>
      </c>
      <c r="E21" s="92" t="s">
        <v>427</v>
      </c>
      <c r="F21" s="92" t="s">
        <v>132</v>
      </c>
      <c r="G21" s="94">
        <f>G22</f>
        <v>50.5</v>
      </c>
      <c r="H21" s="94">
        <f t="shared" si="5"/>
        <v>0</v>
      </c>
      <c r="I21" s="94">
        <f t="shared" si="5"/>
        <v>0</v>
      </c>
    </row>
    <row r="22" spans="1:10" s="86" customFormat="1" ht="15.75" customHeight="1">
      <c r="A22" s="87">
        <f t="shared" si="3"/>
        <v>13</v>
      </c>
      <c r="B22" s="86" t="s">
        <v>338</v>
      </c>
      <c r="C22" s="92" t="s">
        <v>281</v>
      </c>
      <c r="D22" s="92" t="s">
        <v>74</v>
      </c>
      <c r="E22" s="92" t="s">
        <v>427</v>
      </c>
      <c r="F22" s="92" t="s">
        <v>199</v>
      </c>
      <c r="G22" s="94">
        <v>50.5</v>
      </c>
      <c r="H22" s="94">
        <v>0</v>
      </c>
      <c r="I22" s="94">
        <v>0</v>
      </c>
    </row>
    <row r="23" spans="1:10" s="95" customFormat="1" ht="36.75" customHeight="1">
      <c r="A23" s="87">
        <f t="shared" si="3"/>
        <v>14</v>
      </c>
      <c r="B23" s="91" t="s">
        <v>282</v>
      </c>
      <c r="C23" s="92" t="s">
        <v>281</v>
      </c>
      <c r="D23" s="92" t="s">
        <v>74</v>
      </c>
      <c r="E23" s="93" t="s">
        <v>128</v>
      </c>
      <c r="F23" s="92"/>
      <c r="G23" s="94">
        <f t="shared" ref="G23:I23" si="6">G24+G31+G34+G37</f>
        <v>2846.6499999999996</v>
      </c>
      <c r="H23" s="94">
        <f t="shared" si="6"/>
        <v>2701.5499999999997</v>
      </c>
      <c r="I23" s="94">
        <f t="shared" si="6"/>
        <v>2702.95</v>
      </c>
      <c r="J23" s="86"/>
    </row>
    <row r="24" spans="1:10" s="86" customFormat="1" ht="62.25" customHeight="1">
      <c r="A24" s="87">
        <f t="shared" si="3"/>
        <v>15</v>
      </c>
      <c r="B24" s="91" t="s">
        <v>284</v>
      </c>
      <c r="C24" s="92" t="s">
        <v>281</v>
      </c>
      <c r="D24" s="92" t="s">
        <v>74</v>
      </c>
      <c r="E24" s="93" t="s">
        <v>135</v>
      </c>
      <c r="F24" s="92"/>
      <c r="G24" s="94">
        <f>G25+G27+G29</f>
        <v>2431.6</v>
      </c>
      <c r="H24" s="94">
        <f t="shared" ref="H24:I24" si="7">H25+H27+H29</f>
        <v>2286.5</v>
      </c>
      <c r="I24" s="94">
        <f t="shared" si="7"/>
        <v>2287.9</v>
      </c>
    </row>
    <row r="25" spans="1:10" s="86" customFormat="1" ht="84" customHeight="1">
      <c r="A25" s="87">
        <f t="shared" si="3"/>
        <v>16</v>
      </c>
      <c r="B25" s="96" t="s">
        <v>131</v>
      </c>
      <c r="C25" s="92" t="s">
        <v>281</v>
      </c>
      <c r="D25" s="92" t="s">
        <v>74</v>
      </c>
      <c r="E25" s="93" t="s">
        <v>135</v>
      </c>
      <c r="F25" s="92" t="s">
        <v>132</v>
      </c>
      <c r="G25" s="94">
        <f>G26</f>
        <v>2132</v>
      </c>
      <c r="H25" s="94">
        <f t="shared" ref="H25" si="8">H26</f>
        <v>2132</v>
      </c>
      <c r="I25" s="94">
        <v>2132</v>
      </c>
    </row>
    <row r="26" spans="1:10" s="86" customFormat="1" ht="30.75" customHeight="1">
      <c r="A26" s="87">
        <f t="shared" si="3"/>
        <v>17</v>
      </c>
      <c r="B26" s="96" t="s">
        <v>133</v>
      </c>
      <c r="C26" s="92" t="s">
        <v>281</v>
      </c>
      <c r="D26" s="92" t="s">
        <v>74</v>
      </c>
      <c r="E26" s="93" t="s">
        <v>135</v>
      </c>
      <c r="F26" s="92" t="s">
        <v>134</v>
      </c>
      <c r="G26" s="94">
        <v>2132</v>
      </c>
      <c r="H26" s="94">
        <v>2132</v>
      </c>
      <c r="I26" s="94">
        <v>2132</v>
      </c>
    </row>
    <row r="27" spans="1:10" s="86" customFormat="1" ht="30.75" customHeight="1">
      <c r="A27" s="87">
        <f t="shared" si="3"/>
        <v>18</v>
      </c>
      <c r="B27" s="96" t="s">
        <v>136</v>
      </c>
      <c r="C27" s="92" t="s">
        <v>281</v>
      </c>
      <c r="D27" s="92" t="s">
        <v>74</v>
      </c>
      <c r="E27" s="93" t="s">
        <v>135</v>
      </c>
      <c r="F27" s="92" t="s">
        <v>137</v>
      </c>
      <c r="G27" s="94">
        <f>G28</f>
        <v>298.60000000000002</v>
      </c>
      <c r="H27" s="94">
        <f t="shared" ref="H27:I27" si="9">H28</f>
        <v>153.5</v>
      </c>
      <c r="I27" s="94">
        <f t="shared" si="9"/>
        <v>154.9</v>
      </c>
    </row>
    <row r="28" spans="1:10" s="86" customFormat="1" ht="30.75" customHeight="1">
      <c r="A28" s="87">
        <f t="shared" si="3"/>
        <v>19</v>
      </c>
      <c r="B28" s="96" t="s">
        <v>138</v>
      </c>
      <c r="C28" s="92" t="s">
        <v>281</v>
      </c>
      <c r="D28" s="92" t="s">
        <v>74</v>
      </c>
      <c r="E28" s="93" t="s">
        <v>135</v>
      </c>
      <c r="F28" s="92" t="s">
        <v>139</v>
      </c>
      <c r="G28" s="94">
        <v>298.60000000000002</v>
      </c>
      <c r="H28" s="94">
        <v>153.5</v>
      </c>
      <c r="I28" s="94">
        <v>154.9</v>
      </c>
    </row>
    <row r="29" spans="1:10" s="86" customFormat="1" ht="19.5" customHeight="1">
      <c r="A29" s="87">
        <f t="shared" si="3"/>
        <v>20</v>
      </c>
      <c r="B29" s="96" t="s">
        <v>179</v>
      </c>
      <c r="C29" s="92" t="s">
        <v>281</v>
      </c>
      <c r="D29" s="92" t="s">
        <v>74</v>
      </c>
      <c r="E29" s="93" t="s">
        <v>135</v>
      </c>
      <c r="F29" s="92" t="s">
        <v>150</v>
      </c>
      <c r="G29" s="94">
        <v>1</v>
      </c>
      <c r="H29" s="94">
        <v>1</v>
      </c>
      <c r="I29" s="94">
        <v>1</v>
      </c>
    </row>
    <row r="30" spans="1:10" s="86" customFormat="1" ht="19.5" customHeight="1">
      <c r="A30" s="87">
        <f t="shared" si="3"/>
        <v>21</v>
      </c>
      <c r="B30" s="96" t="s">
        <v>475</v>
      </c>
      <c r="C30" s="92" t="s">
        <v>281</v>
      </c>
      <c r="D30" s="92" t="s">
        <v>74</v>
      </c>
      <c r="E30" s="93" t="s">
        <v>135</v>
      </c>
      <c r="F30" s="92" t="s">
        <v>474</v>
      </c>
      <c r="G30" s="94">
        <v>1</v>
      </c>
      <c r="H30" s="94">
        <v>1</v>
      </c>
      <c r="I30" s="94">
        <v>1</v>
      </c>
    </row>
    <row r="31" spans="1:10" s="86" customFormat="1" ht="60">
      <c r="A31" s="87">
        <f t="shared" si="3"/>
        <v>22</v>
      </c>
      <c r="B31" s="91" t="s">
        <v>285</v>
      </c>
      <c r="C31" s="92" t="s">
        <v>281</v>
      </c>
      <c r="D31" s="92" t="s">
        <v>74</v>
      </c>
      <c r="E31" s="93" t="s">
        <v>140</v>
      </c>
      <c r="F31" s="92"/>
      <c r="G31" s="238">
        <f t="shared" ref="G31:I32" si="10">G32</f>
        <v>63.45</v>
      </c>
      <c r="H31" s="238">
        <f t="shared" si="10"/>
        <v>63.45</v>
      </c>
      <c r="I31" s="238">
        <f t="shared" si="10"/>
        <v>63.45</v>
      </c>
    </row>
    <row r="32" spans="1:10" s="86" customFormat="1" ht="22.5" customHeight="1">
      <c r="A32" s="87">
        <f t="shared" si="3"/>
        <v>23</v>
      </c>
      <c r="B32" s="91" t="s">
        <v>142</v>
      </c>
      <c r="C32" s="92" t="s">
        <v>281</v>
      </c>
      <c r="D32" s="92" t="s">
        <v>74</v>
      </c>
      <c r="E32" s="93" t="s">
        <v>140</v>
      </c>
      <c r="F32" s="92" t="s">
        <v>143</v>
      </c>
      <c r="G32" s="238">
        <f t="shared" si="10"/>
        <v>63.45</v>
      </c>
      <c r="H32" s="238">
        <f t="shared" si="10"/>
        <v>63.45</v>
      </c>
      <c r="I32" s="238">
        <f t="shared" si="10"/>
        <v>63.45</v>
      </c>
    </row>
    <row r="33" spans="1:10" s="86" customFormat="1" ht="15">
      <c r="A33" s="87">
        <f t="shared" si="3"/>
        <v>24</v>
      </c>
      <c r="B33" s="91" t="s">
        <v>144</v>
      </c>
      <c r="C33" s="92" t="s">
        <v>281</v>
      </c>
      <c r="D33" s="92" t="s">
        <v>74</v>
      </c>
      <c r="E33" s="93" t="s">
        <v>140</v>
      </c>
      <c r="F33" s="92" t="s">
        <v>145</v>
      </c>
      <c r="G33" s="238">
        <v>63.45</v>
      </c>
      <c r="H33" s="238">
        <v>63.45</v>
      </c>
      <c r="I33" s="238">
        <v>63.45</v>
      </c>
    </row>
    <row r="34" spans="1:10" s="86" customFormat="1" ht="60">
      <c r="A34" s="87">
        <f t="shared" si="3"/>
        <v>25</v>
      </c>
      <c r="B34" s="91" t="s">
        <v>286</v>
      </c>
      <c r="C34" s="92" t="s">
        <v>281</v>
      </c>
      <c r="D34" s="92" t="s">
        <v>74</v>
      </c>
      <c r="E34" s="93" t="s">
        <v>146</v>
      </c>
      <c r="F34" s="92"/>
      <c r="G34" s="94">
        <f t="shared" ref="G34:I35" si="11">G35</f>
        <v>48.4</v>
      </c>
      <c r="H34" s="94">
        <f t="shared" si="11"/>
        <v>48.4</v>
      </c>
      <c r="I34" s="94">
        <f t="shared" si="11"/>
        <v>48.4</v>
      </c>
    </row>
    <row r="35" spans="1:10" s="86" customFormat="1" ht="17.25" customHeight="1">
      <c r="A35" s="87">
        <f t="shared" si="3"/>
        <v>26</v>
      </c>
      <c r="B35" s="91" t="s">
        <v>142</v>
      </c>
      <c r="C35" s="92" t="s">
        <v>281</v>
      </c>
      <c r="D35" s="92" t="s">
        <v>74</v>
      </c>
      <c r="E35" s="93" t="s">
        <v>146</v>
      </c>
      <c r="F35" s="92" t="s">
        <v>143</v>
      </c>
      <c r="G35" s="94">
        <f t="shared" si="11"/>
        <v>48.4</v>
      </c>
      <c r="H35" s="94">
        <f t="shared" si="11"/>
        <v>48.4</v>
      </c>
      <c r="I35" s="94">
        <f t="shared" si="11"/>
        <v>48.4</v>
      </c>
    </row>
    <row r="36" spans="1:10" s="86" customFormat="1" ht="15">
      <c r="A36" s="87">
        <f t="shared" si="3"/>
        <v>27</v>
      </c>
      <c r="B36" s="91" t="s">
        <v>144</v>
      </c>
      <c r="C36" s="92" t="s">
        <v>281</v>
      </c>
      <c r="D36" s="92" t="s">
        <v>74</v>
      </c>
      <c r="E36" s="93" t="s">
        <v>146</v>
      </c>
      <c r="F36" s="92" t="s">
        <v>145</v>
      </c>
      <c r="G36" s="94">
        <v>48.4</v>
      </c>
      <c r="H36" s="94">
        <v>48.4</v>
      </c>
      <c r="I36" s="94">
        <v>48.4</v>
      </c>
    </row>
    <row r="37" spans="1:10" s="86" customFormat="1" ht="62.25" customHeight="1">
      <c r="A37" s="87">
        <f t="shared" si="3"/>
        <v>28</v>
      </c>
      <c r="B37" s="91" t="s">
        <v>448</v>
      </c>
      <c r="C37" s="92" t="s">
        <v>281</v>
      </c>
      <c r="D37" s="92" t="s">
        <v>74</v>
      </c>
      <c r="E37" s="93" t="s">
        <v>447</v>
      </c>
      <c r="F37" s="92"/>
      <c r="G37" s="94">
        <f>G38</f>
        <v>303.2</v>
      </c>
      <c r="H37" s="94">
        <f t="shared" ref="H37:I37" si="12">H38</f>
        <v>303.2</v>
      </c>
      <c r="I37" s="94">
        <f t="shared" si="12"/>
        <v>303.2</v>
      </c>
    </row>
    <row r="38" spans="1:10" s="86" customFormat="1" ht="84" customHeight="1">
      <c r="A38" s="87">
        <f t="shared" si="3"/>
        <v>29</v>
      </c>
      <c r="B38" s="96" t="s">
        <v>131</v>
      </c>
      <c r="C38" s="92" t="s">
        <v>281</v>
      </c>
      <c r="D38" s="92" t="s">
        <v>74</v>
      </c>
      <c r="E38" s="93" t="s">
        <v>447</v>
      </c>
      <c r="F38" s="92" t="s">
        <v>132</v>
      </c>
      <c r="G38" s="94">
        <v>303.2</v>
      </c>
      <c r="H38" s="94">
        <v>303.2</v>
      </c>
      <c r="I38" s="94">
        <v>303.2</v>
      </c>
    </row>
    <row r="39" spans="1:10" s="86" customFormat="1" ht="30.75" customHeight="1">
      <c r="A39" s="87">
        <f t="shared" si="3"/>
        <v>30</v>
      </c>
      <c r="B39" s="96" t="s">
        <v>133</v>
      </c>
      <c r="C39" s="92" t="s">
        <v>281</v>
      </c>
      <c r="D39" s="92" t="s">
        <v>74</v>
      </c>
      <c r="E39" s="93" t="s">
        <v>447</v>
      </c>
      <c r="F39" s="92" t="s">
        <v>134</v>
      </c>
      <c r="G39" s="94">
        <v>303.2</v>
      </c>
      <c r="H39" s="94">
        <v>303.2</v>
      </c>
      <c r="I39" s="94">
        <v>303.2</v>
      </c>
    </row>
    <row r="40" spans="1:10" s="86" customFormat="1" ht="48.75" customHeight="1">
      <c r="A40" s="87">
        <f t="shared" si="3"/>
        <v>31</v>
      </c>
      <c r="B40" s="91" t="s">
        <v>75</v>
      </c>
      <c r="C40" s="92" t="s">
        <v>281</v>
      </c>
      <c r="D40" s="92" t="s">
        <v>76</v>
      </c>
      <c r="E40" s="93"/>
      <c r="F40" s="92"/>
      <c r="G40" s="94">
        <f>G41</f>
        <v>104.9</v>
      </c>
      <c r="H40" s="94">
        <f t="shared" ref="H40:I40" si="13">H41</f>
        <v>104.9</v>
      </c>
      <c r="I40" s="94">
        <f t="shared" si="13"/>
        <v>104.9</v>
      </c>
    </row>
    <row r="41" spans="1:10" s="95" customFormat="1" ht="34.5" customHeight="1">
      <c r="A41" s="87">
        <f t="shared" si="3"/>
        <v>32</v>
      </c>
      <c r="B41" s="91" t="s">
        <v>282</v>
      </c>
      <c r="C41" s="92" t="s">
        <v>281</v>
      </c>
      <c r="D41" s="92" t="s">
        <v>76</v>
      </c>
      <c r="E41" s="93" t="s">
        <v>128</v>
      </c>
      <c r="F41" s="92"/>
      <c r="G41" s="94">
        <f>SUM(G45,G49,G42)</f>
        <v>104.9</v>
      </c>
      <c r="H41" s="94">
        <f t="shared" ref="H41:I41" si="14">SUM(H45,H49,H42)</f>
        <v>104.9</v>
      </c>
      <c r="I41" s="94">
        <f t="shared" si="14"/>
        <v>104.9</v>
      </c>
      <c r="J41" s="86"/>
    </row>
    <row r="42" spans="1:10" s="86" customFormat="1" ht="60.75" customHeight="1">
      <c r="A42" s="87">
        <f t="shared" si="3"/>
        <v>33</v>
      </c>
      <c r="B42" s="91" t="s">
        <v>446</v>
      </c>
      <c r="C42" s="92" t="s">
        <v>281</v>
      </c>
      <c r="D42" s="92" t="s">
        <v>76</v>
      </c>
      <c r="E42" s="93" t="s">
        <v>424</v>
      </c>
      <c r="F42" s="92"/>
      <c r="G42" s="94">
        <f t="shared" ref="G42:I43" si="15">G43</f>
        <v>0.5</v>
      </c>
      <c r="H42" s="94">
        <f t="shared" si="15"/>
        <v>0.5</v>
      </c>
      <c r="I42" s="94">
        <f t="shared" si="15"/>
        <v>0.5</v>
      </c>
    </row>
    <row r="43" spans="1:10" s="86" customFormat="1" ht="21.75" customHeight="1">
      <c r="A43" s="87">
        <f t="shared" si="3"/>
        <v>34</v>
      </c>
      <c r="B43" s="91" t="s">
        <v>142</v>
      </c>
      <c r="C43" s="92" t="s">
        <v>281</v>
      </c>
      <c r="D43" s="92" t="s">
        <v>76</v>
      </c>
      <c r="E43" s="93" t="s">
        <v>424</v>
      </c>
      <c r="F43" s="92" t="s">
        <v>143</v>
      </c>
      <c r="G43" s="94">
        <f t="shared" si="15"/>
        <v>0.5</v>
      </c>
      <c r="H43" s="94">
        <f t="shared" si="15"/>
        <v>0.5</v>
      </c>
      <c r="I43" s="94">
        <f t="shared" si="15"/>
        <v>0.5</v>
      </c>
    </row>
    <row r="44" spans="1:10" s="86" customFormat="1" ht="17.25" customHeight="1">
      <c r="A44" s="87">
        <f t="shared" si="3"/>
        <v>35</v>
      </c>
      <c r="B44" s="91" t="s">
        <v>144</v>
      </c>
      <c r="C44" s="92" t="s">
        <v>281</v>
      </c>
      <c r="D44" s="92" t="s">
        <v>76</v>
      </c>
      <c r="E44" s="93" t="s">
        <v>424</v>
      </c>
      <c r="F44" s="92" t="s">
        <v>145</v>
      </c>
      <c r="G44" s="94">
        <v>0.5</v>
      </c>
      <c r="H44" s="94">
        <v>0.5</v>
      </c>
      <c r="I44" s="94">
        <v>0.5</v>
      </c>
    </row>
    <row r="45" spans="1:10" s="86" customFormat="1" ht="60.75" customHeight="1">
      <c r="A45" s="87">
        <f t="shared" si="3"/>
        <v>36</v>
      </c>
      <c r="B45" s="91" t="s">
        <v>287</v>
      </c>
      <c r="C45" s="92" t="s">
        <v>281</v>
      </c>
      <c r="D45" s="92" t="s">
        <v>76</v>
      </c>
      <c r="E45" s="93" t="s">
        <v>147</v>
      </c>
      <c r="F45" s="92"/>
      <c r="G45" s="94">
        <f t="shared" ref="G45:I46" si="16">G46</f>
        <v>39.6</v>
      </c>
      <c r="H45" s="94">
        <f t="shared" si="16"/>
        <v>39.6</v>
      </c>
      <c r="I45" s="94">
        <f t="shared" si="16"/>
        <v>39.6</v>
      </c>
    </row>
    <row r="46" spans="1:10" s="86" customFormat="1" ht="21.75" customHeight="1">
      <c r="A46" s="87">
        <f t="shared" si="3"/>
        <v>37</v>
      </c>
      <c r="B46" s="91" t="s">
        <v>142</v>
      </c>
      <c r="C46" s="92" t="s">
        <v>281</v>
      </c>
      <c r="D46" s="92" t="s">
        <v>76</v>
      </c>
      <c r="E46" s="93" t="s">
        <v>147</v>
      </c>
      <c r="F46" s="92" t="s">
        <v>143</v>
      </c>
      <c r="G46" s="94">
        <f t="shared" si="16"/>
        <v>39.6</v>
      </c>
      <c r="H46" s="94">
        <f t="shared" si="16"/>
        <v>39.6</v>
      </c>
      <c r="I46" s="94">
        <f t="shared" si="16"/>
        <v>39.6</v>
      </c>
    </row>
    <row r="47" spans="1:10" s="86" customFormat="1" ht="17.25" customHeight="1">
      <c r="A47" s="87">
        <f t="shared" si="3"/>
        <v>38</v>
      </c>
      <c r="B47" s="91" t="s">
        <v>144</v>
      </c>
      <c r="C47" s="92" t="s">
        <v>281</v>
      </c>
      <c r="D47" s="92" t="s">
        <v>76</v>
      </c>
      <c r="E47" s="93" t="s">
        <v>147</v>
      </c>
      <c r="F47" s="92" t="s">
        <v>145</v>
      </c>
      <c r="G47" s="94">
        <v>39.6</v>
      </c>
      <c r="H47" s="94">
        <v>39.6</v>
      </c>
      <c r="I47" s="94">
        <v>39.6</v>
      </c>
    </row>
    <row r="48" spans="1:10" s="86" customFormat="1" ht="60" customHeight="1">
      <c r="A48" s="87">
        <f t="shared" si="3"/>
        <v>39</v>
      </c>
      <c r="B48" s="91" t="s">
        <v>335</v>
      </c>
      <c r="C48" s="92" t="s">
        <v>281</v>
      </c>
      <c r="D48" s="92" t="s">
        <v>76</v>
      </c>
      <c r="E48" s="93" t="s">
        <v>336</v>
      </c>
      <c r="F48" s="92"/>
      <c r="G48" s="94">
        <v>64.8</v>
      </c>
      <c r="H48" s="94">
        <v>64.8</v>
      </c>
      <c r="I48" s="94">
        <v>64.8</v>
      </c>
    </row>
    <row r="49" spans="1:9" s="86" customFormat="1" ht="17.25" customHeight="1">
      <c r="A49" s="87">
        <f t="shared" si="3"/>
        <v>40</v>
      </c>
      <c r="B49" s="91" t="s">
        <v>142</v>
      </c>
      <c r="C49" s="92" t="s">
        <v>281</v>
      </c>
      <c r="D49" s="92" t="s">
        <v>76</v>
      </c>
      <c r="E49" s="93" t="s">
        <v>336</v>
      </c>
      <c r="F49" s="92" t="s">
        <v>143</v>
      </c>
      <c r="G49" s="94">
        <v>64.8</v>
      </c>
      <c r="H49" s="94">
        <v>64.8</v>
      </c>
      <c r="I49" s="94">
        <v>64.8</v>
      </c>
    </row>
    <row r="50" spans="1:9" s="86" customFormat="1" ht="17.25" customHeight="1">
      <c r="A50" s="87">
        <f t="shared" si="3"/>
        <v>41</v>
      </c>
      <c r="B50" s="91" t="s">
        <v>144</v>
      </c>
      <c r="C50" s="92" t="s">
        <v>281</v>
      </c>
      <c r="D50" s="92" t="s">
        <v>76</v>
      </c>
      <c r="E50" s="93" t="s">
        <v>336</v>
      </c>
      <c r="F50" s="92" t="s">
        <v>145</v>
      </c>
      <c r="G50" s="94">
        <v>64.8</v>
      </c>
      <c r="H50" s="94">
        <v>64.8</v>
      </c>
      <c r="I50" s="94">
        <v>64.8</v>
      </c>
    </row>
    <row r="51" spans="1:9" s="86" customFormat="1" ht="17.25" customHeight="1">
      <c r="A51" s="87">
        <f t="shared" si="3"/>
        <v>42</v>
      </c>
      <c r="B51" s="96" t="s">
        <v>148</v>
      </c>
      <c r="C51" s="92" t="s">
        <v>281</v>
      </c>
      <c r="D51" s="92" t="s">
        <v>79</v>
      </c>
      <c r="E51" s="93"/>
      <c r="F51" s="92"/>
      <c r="G51" s="94">
        <f>G52</f>
        <v>6.3</v>
      </c>
      <c r="H51" s="94">
        <f t="shared" ref="H51:I54" si="17">H52</f>
        <v>6.3</v>
      </c>
      <c r="I51" s="94">
        <f t="shared" si="17"/>
        <v>6.3</v>
      </c>
    </row>
    <row r="52" spans="1:9" s="86" customFormat="1" ht="30.75" customHeight="1">
      <c r="A52" s="87">
        <f t="shared" si="3"/>
        <v>43</v>
      </c>
      <c r="B52" s="91" t="s">
        <v>282</v>
      </c>
      <c r="C52" s="92" t="s">
        <v>281</v>
      </c>
      <c r="D52" s="92" t="s">
        <v>79</v>
      </c>
      <c r="E52" s="93" t="s">
        <v>128</v>
      </c>
      <c r="F52" s="92"/>
      <c r="G52" s="94">
        <f>G53</f>
        <v>6.3</v>
      </c>
      <c r="H52" s="94">
        <f t="shared" si="17"/>
        <v>6.3</v>
      </c>
      <c r="I52" s="94">
        <f t="shared" si="17"/>
        <v>6.3</v>
      </c>
    </row>
    <row r="53" spans="1:9" s="86" customFormat="1" ht="75" customHeight="1">
      <c r="A53" s="87">
        <f t="shared" si="3"/>
        <v>44</v>
      </c>
      <c r="B53" s="91" t="s">
        <v>288</v>
      </c>
      <c r="C53" s="92" t="s">
        <v>281</v>
      </c>
      <c r="D53" s="92" t="s">
        <v>79</v>
      </c>
      <c r="E53" s="93" t="s">
        <v>149</v>
      </c>
      <c r="F53" s="92"/>
      <c r="G53" s="94">
        <f>G54</f>
        <v>6.3</v>
      </c>
      <c r="H53" s="94">
        <f t="shared" si="17"/>
        <v>6.3</v>
      </c>
      <c r="I53" s="94">
        <f t="shared" si="17"/>
        <v>6.3</v>
      </c>
    </row>
    <row r="54" spans="1:9" s="86" customFormat="1" ht="21" customHeight="1">
      <c r="A54" s="87">
        <f t="shared" si="3"/>
        <v>45</v>
      </c>
      <c r="B54" s="91" t="s">
        <v>179</v>
      </c>
      <c r="C54" s="92" t="s">
        <v>281</v>
      </c>
      <c r="D54" s="92" t="s">
        <v>79</v>
      </c>
      <c r="E54" s="93" t="s">
        <v>149</v>
      </c>
      <c r="F54" s="92" t="s">
        <v>150</v>
      </c>
      <c r="G54" s="94">
        <f>G55</f>
        <v>6.3</v>
      </c>
      <c r="H54" s="94">
        <f t="shared" si="17"/>
        <v>6.3</v>
      </c>
      <c r="I54" s="94">
        <f t="shared" si="17"/>
        <v>6.3</v>
      </c>
    </row>
    <row r="55" spans="1:9" s="86" customFormat="1" ht="15">
      <c r="A55" s="87">
        <f t="shared" si="3"/>
        <v>46</v>
      </c>
      <c r="B55" s="91" t="s">
        <v>151</v>
      </c>
      <c r="C55" s="92" t="s">
        <v>281</v>
      </c>
      <c r="D55" s="92" t="s">
        <v>79</v>
      </c>
      <c r="E55" s="93" t="s">
        <v>149</v>
      </c>
      <c r="F55" s="92" t="s">
        <v>152</v>
      </c>
      <c r="G55" s="94">
        <v>6.3</v>
      </c>
      <c r="H55" s="94">
        <v>6.3</v>
      </c>
      <c r="I55" s="94">
        <v>6.3</v>
      </c>
    </row>
    <row r="56" spans="1:9" s="86" customFormat="1" ht="15">
      <c r="A56" s="87">
        <f t="shared" si="3"/>
        <v>47</v>
      </c>
      <c r="B56" s="91" t="s">
        <v>81</v>
      </c>
      <c r="C56" s="92" t="s">
        <v>281</v>
      </c>
      <c r="D56" s="92" t="s">
        <v>82</v>
      </c>
      <c r="E56" s="93"/>
      <c r="F56" s="92"/>
      <c r="G56" s="94">
        <f>G57</f>
        <v>4.5999999999999996</v>
      </c>
      <c r="H56" s="94">
        <f t="shared" ref="H56:I59" si="18">H57</f>
        <v>4.5999999999999996</v>
      </c>
      <c r="I56" s="94">
        <f t="shared" si="18"/>
        <v>4.5999999999999996</v>
      </c>
    </row>
    <row r="57" spans="1:9" s="86" customFormat="1" ht="32.25" customHeight="1">
      <c r="A57" s="87">
        <f t="shared" si="3"/>
        <v>48</v>
      </c>
      <c r="B57" s="91" t="s">
        <v>282</v>
      </c>
      <c r="C57" s="92" t="s">
        <v>281</v>
      </c>
      <c r="D57" s="92" t="s">
        <v>82</v>
      </c>
      <c r="E57" s="93" t="s">
        <v>128</v>
      </c>
      <c r="F57" s="92"/>
      <c r="G57" s="94">
        <f>G58</f>
        <v>4.5999999999999996</v>
      </c>
      <c r="H57" s="94">
        <f t="shared" si="18"/>
        <v>4.5999999999999996</v>
      </c>
      <c r="I57" s="94">
        <f t="shared" si="18"/>
        <v>4.5999999999999996</v>
      </c>
    </row>
    <row r="58" spans="1:9" s="86" customFormat="1" ht="76.5" customHeight="1">
      <c r="A58" s="87">
        <f t="shared" si="3"/>
        <v>49</v>
      </c>
      <c r="B58" s="91" t="s">
        <v>289</v>
      </c>
      <c r="C58" s="92" t="s">
        <v>281</v>
      </c>
      <c r="D58" s="92" t="s">
        <v>82</v>
      </c>
      <c r="E58" s="93" t="s">
        <v>153</v>
      </c>
      <c r="F58" s="92"/>
      <c r="G58" s="94">
        <f>G59</f>
        <v>4.5999999999999996</v>
      </c>
      <c r="H58" s="94">
        <f t="shared" si="18"/>
        <v>4.5999999999999996</v>
      </c>
      <c r="I58" s="94">
        <f t="shared" si="18"/>
        <v>4.5999999999999996</v>
      </c>
    </row>
    <row r="59" spans="1:9" s="86" customFormat="1" ht="31.5" customHeight="1">
      <c r="A59" s="87">
        <f t="shared" si="3"/>
        <v>50</v>
      </c>
      <c r="B59" s="96" t="s">
        <v>136</v>
      </c>
      <c r="C59" s="92" t="s">
        <v>281</v>
      </c>
      <c r="D59" s="92" t="s">
        <v>82</v>
      </c>
      <c r="E59" s="93" t="s">
        <v>153</v>
      </c>
      <c r="F59" s="92" t="s">
        <v>137</v>
      </c>
      <c r="G59" s="94">
        <f>G60</f>
        <v>4.5999999999999996</v>
      </c>
      <c r="H59" s="94">
        <f t="shared" si="18"/>
        <v>4.5999999999999996</v>
      </c>
      <c r="I59" s="94">
        <f t="shared" si="18"/>
        <v>4.5999999999999996</v>
      </c>
    </row>
    <row r="60" spans="1:9" s="86" customFormat="1" ht="33" customHeight="1">
      <c r="A60" s="87">
        <f t="shared" si="3"/>
        <v>51</v>
      </c>
      <c r="B60" s="96" t="s">
        <v>138</v>
      </c>
      <c r="C60" s="92" t="s">
        <v>281</v>
      </c>
      <c r="D60" s="92" t="s">
        <v>82</v>
      </c>
      <c r="E60" s="93" t="s">
        <v>153</v>
      </c>
      <c r="F60" s="92" t="s">
        <v>139</v>
      </c>
      <c r="G60" s="94">
        <v>4.5999999999999996</v>
      </c>
      <c r="H60" s="94">
        <v>4.5999999999999996</v>
      </c>
      <c r="I60" s="94">
        <v>4.5999999999999996</v>
      </c>
    </row>
    <row r="61" spans="1:9" s="193" customFormat="1" ht="18" customHeight="1">
      <c r="A61" s="87">
        <f t="shared" si="3"/>
        <v>52</v>
      </c>
      <c r="B61" s="243" t="s">
        <v>84</v>
      </c>
      <c r="C61" s="85" t="s">
        <v>281</v>
      </c>
      <c r="D61" s="85" t="s">
        <v>85</v>
      </c>
      <c r="E61" s="98"/>
      <c r="F61" s="85"/>
      <c r="G61" s="99">
        <f>G62</f>
        <v>77.3</v>
      </c>
      <c r="H61" s="99">
        <f t="shared" ref="H61:I63" si="19">H62</f>
        <v>79.5</v>
      </c>
      <c r="I61" s="99">
        <f t="shared" si="19"/>
        <v>0</v>
      </c>
    </row>
    <row r="62" spans="1:9" s="86" customFormat="1">
      <c r="A62" s="87">
        <f t="shared" si="3"/>
        <v>53</v>
      </c>
      <c r="B62" s="195" t="s">
        <v>87</v>
      </c>
      <c r="C62" s="92" t="s">
        <v>281</v>
      </c>
      <c r="D62" s="92" t="s">
        <v>88</v>
      </c>
      <c r="E62" s="93"/>
      <c r="F62" s="92"/>
      <c r="G62" s="94">
        <f>G63</f>
        <v>77.3</v>
      </c>
      <c r="H62" s="94">
        <f t="shared" si="19"/>
        <v>79.5</v>
      </c>
      <c r="I62" s="94">
        <f t="shared" si="19"/>
        <v>0</v>
      </c>
    </row>
    <row r="63" spans="1:9" s="86" customFormat="1" ht="31.5" customHeight="1">
      <c r="A63" s="87">
        <f t="shared" si="3"/>
        <v>54</v>
      </c>
      <c r="B63" s="91" t="s">
        <v>282</v>
      </c>
      <c r="C63" s="92" t="s">
        <v>281</v>
      </c>
      <c r="D63" s="92" t="s">
        <v>88</v>
      </c>
      <c r="E63" s="93" t="s">
        <v>128</v>
      </c>
      <c r="F63" s="92"/>
      <c r="G63" s="94">
        <f>G64</f>
        <v>77.3</v>
      </c>
      <c r="H63" s="94">
        <f t="shared" si="19"/>
        <v>79.5</v>
      </c>
      <c r="I63" s="94">
        <f t="shared" si="19"/>
        <v>0</v>
      </c>
    </row>
    <row r="64" spans="1:9" s="86" customFormat="1" ht="60" customHeight="1">
      <c r="A64" s="87">
        <f t="shared" si="3"/>
        <v>55</v>
      </c>
      <c r="B64" s="214" t="s">
        <v>290</v>
      </c>
      <c r="C64" s="92" t="s">
        <v>281</v>
      </c>
      <c r="D64" s="92" t="s">
        <v>88</v>
      </c>
      <c r="E64" s="93" t="s">
        <v>154</v>
      </c>
      <c r="F64" s="92"/>
      <c r="G64" s="94">
        <f>G65+G67</f>
        <v>77.3</v>
      </c>
      <c r="H64" s="94">
        <f>H65+H67</f>
        <v>79.5</v>
      </c>
      <c r="I64" s="94">
        <f>I65+I67</f>
        <v>0</v>
      </c>
    </row>
    <row r="65" spans="1:9" s="86" customFormat="1" ht="76.5" customHeight="1">
      <c r="A65" s="87">
        <f t="shared" si="3"/>
        <v>56</v>
      </c>
      <c r="B65" s="96" t="s">
        <v>131</v>
      </c>
      <c r="C65" s="92" t="s">
        <v>281</v>
      </c>
      <c r="D65" s="92" t="s">
        <v>88</v>
      </c>
      <c r="E65" s="93" t="s">
        <v>154</v>
      </c>
      <c r="F65" s="92" t="s">
        <v>132</v>
      </c>
      <c r="G65" s="94">
        <f>G66</f>
        <v>75.7</v>
      </c>
      <c r="H65" s="94">
        <f t="shared" ref="H65:I65" si="20">H66</f>
        <v>77.900000000000006</v>
      </c>
      <c r="I65" s="94">
        <f t="shared" si="20"/>
        <v>0</v>
      </c>
    </row>
    <row r="66" spans="1:9" s="86" customFormat="1" ht="30.75" customHeight="1">
      <c r="A66" s="87">
        <f t="shared" si="3"/>
        <v>57</v>
      </c>
      <c r="B66" s="96" t="s">
        <v>133</v>
      </c>
      <c r="C66" s="92" t="s">
        <v>281</v>
      </c>
      <c r="D66" s="92" t="s">
        <v>88</v>
      </c>
      <c r="E66" s="93" t="s">
        <v>154</v>
      </c>
      <c r="F66" s="92" t="s">
        <v>134</v>
      </c>
      <c r="G66" s="94">
        <v>75.7</v>
      </c>
      <c r="H66" s="94">
        <v>77.900000000000006</v>
      </c>
      <c r="I66" s="94">
        <v>0</v>
      </c>
    </row>
    <row r="67" spans="1:9" s="86" customFormat="1" ht="32.25" customHeight="1">
      <c r="A67" s="87">
        <f t="shared" si="3"/>
        <v>58</v>
      </c>
      <c r="B67" s="96" t="s">
        <v>136</v>
      </c>
      <c r="C67" s="92" t="s">
        <v>281</v>
      </c>
      <c r="D67" s="92" t="s">
        <v>88</v>
      </c>
      <c r="E67" s="93" t="s">
        <v>154</v>
      </c>
      <c r="F67" s="92" t="s">
        <v>137</v>
      </c>
      <c r="G67" s="94">
        <f>G68</f>
        <v>1.6</v>
      </c>
      <c r="H67" s="94">
        <f>H68</f>
        <v>1.6</v>
      </c>
      <c r="I67" s="94">
        <f>I68</f>
        <v>0</v>
      </c>
    </row>
    <row r="68" spans="1:9" s="86" customFormat="1" ht="32.25" customHeight="1">
      <c r="A68" s="87">
        <f t="shared" si="3"/>
        <v>59</v>
      </c>
      <c r="B68" s="96" t="s">
        <v>138</v>
      </c>
      <c r="C68" s="92" t="s">
        <v>281</v>
      </c>
      <c r="D68" s="92" t="s">
        <v>88</v>
      </c>
      <c r="E68" s="93" t="s">
        <v>154</v>
      </c>
      <c r="F68" s="92" t="s">
        <v>139</v>
      </c>
      <c r="G68" s="94">
        <v>1.6</v>
      </c>
      <c r="H68" s="94">
        <v>1.6</v>
      </c>
      <c r="I68" s="94">
        <v>0</v>
      </c>
    </row>
    <row r="69" spans="1:9" s="90" customFormat="1" ht="32.25" customHeight="1">
      <c r="A69" s="87">
        <f t="shared" si="3"/>
        <v>60</v>
      </c>
      <c r="B69" s="242" t="s">
        <v>90</v>
      </c>
      <c r="C69" s="85" t="s">
        <v>281</v>
      </c>
      <c r="D69" s="85" t="s">
        <v>91</v>
      </c>
      <c r="E69" s="85"/>
      <c r="F69" s="85"/>
      <c r="G69" s="99">
        <f>G71+G82</f>
        <v>190.7</v>
      </c>
      <c r="H69" s="99">
        <f>H71+H82</f>
        <v>190.7</v>
      </c>
      <c r="I69" s="99">
        <f>I71+I82</f>
        <v>190.7</v>
      </c>
    </row>
    <row r="70" spans="1:9" s="86" customFormat="1" ht="50.25" customHeight="1">
      <c r="A70" s="87">
        <f t="shared" si="3"/>
        <v>61</v>
      </c>
      <c r="B70" s="244" t="s">
        <v>434</v>
      </c>
      <c r="C70" s="92" t="s">
        <v>281</v>
      </c>
      <c r="D70" s="92" t="s">
        <v>93</v>
      </c>
      <c r="E70" s="92"/>
      <c r="F70" s="92"/>
      <c r="G70" s="94">
        <f>G71</f>
        <v>189.7</v>
      </c>
      <c r="H70" s="94">
        <f t="shared" ref="H70:I77" si="21">H71</f>
        <v>189.7</v>
      </c>
      <c r="I70" s="94">
        <f t="shared" si="21"/>
        <v>189.7</v>
      </c>
    </row>
    <row r="71" spans="1:9" s="86" customFormat="1" ht="75.75" customHeight="1">
      <c r="A71" s="87">
        <f t="shared" si="3"/>
        <v>62</v>
      </c>
      <c r="B71" s="242" t="s">
        <v>291</v>
      </c>
      <c r="C71" s="92" t="s">
        <v>281</v>
      </c>
      <c r="D71" s="92" t="s">
        <v>93</v>
      </c>
      <c r="E71" s="92" t="s">
        <v>155</v>
      </c>
      <c r="F71" s="92"/>
      <c r="G71" s="94">
        <f>G72</f>
        <v>189.7</v>
      </c>
      <c r="H71" s="94">
        <f t="shared" si="21"/>
        <v>189.7</v>
      </c>
      <c r="I71" s="94">
        <f t="shared" si="21"/>
        <v>189.7</v>
      </c>
    </row>
    <row r="72" spans="1:9" s="86" customFormat="1" ht="45" customHeight="1">
      <c r="A72" s="87">
        <f t="shared" si="3"/>
        <v>63</v>
      </c>
      <c r="B72" s="214" t="s">
        <v>292</v>
      </c>
      <c r="C72" s="92" t="s">
        <v>281</v>
      </c>
      <c r="D72" s="92" t="s">
        <v>93</v>
      </c>
      <c r="E72" s="92" t="s">
        <v>156</v>
      </c>
      <c r="F72" s="92"/>
      <c r="G72" s="94">
        <f>G77+G74+G79</f>
        <v>189.7</v>
      </c>
      <c r="H72" s="94">
        <f>H77+H74+H79</f>
        <v>189.7</v>
      </c>
      <c r="I72" s="94">
        <f>I77+I74+I79</f>
        <v>189.7</v>
      </c>
    </row>
    <row r="73" spans="1:9" s="86" customFormat="1" ht="140.25" customHeight="1">
      <c r="A73" s="87">
        <f t="shared" si="3"/>
        <v>64</v>
      </c>
      <c r="B73" s="214" t="s">
        <v>293</v>
      </c>
      <c r="C73" s="92" t="s">
        <v>281</v>
      </c>
      <c r="D73" s="92" t="s">
        <v>93</v>
      </c>
      <c r="E73" s="92" t="s">
        <v>357</v>
      </c>
      <c r="F73" s="92"/>
      <c r="G73" s="94">
        <v>78.099999999999994</v>
      </c>
      <c r="H73" s="94">
        <v>78.099999999999994</v>
      </c>
      <c r="I73" s="94">
        <v>78.099999999999994</v>
      </c>
    </row>
    <row r="74" spans="1:9" s="86" customFormat="1" ht="33" customHeight="1">
      <c r="A74" s="87">
        <f t="shared" si="3"/>
        <v>65</v>
      </c>
      <c r="B74" s="214" t="s">
        <v>136</v>
      </c>
      <c r="C74" s="92" t="s">
        <v>281</v>
      </c>
      <c r="D74" s="92" t="s">
        <v>93</v>
      </c>
      <c r="E74" s="92" t="s">
        <v>357</v>
      </c>
      <c r="F74" s="92" t="s">
        <v>139</v>
      </c>
      <c r="G74" s="94">
        <v>78.099999999999994</v>
      </c>
      <c r="H74" s="94">
        <v>78.099999999999994</v>
      </c>
      <c r="I74" s="94">
        <v>78.099999999999994</v>
      </c>
    </row>
    <row r="75" spans="1:9" s="86" customFormat="1" ht="33" customHeight="1">
      <c r="A75" s="87">
        <f t="shared" si="3"/>
        <v>66</v>
      </c>
      <c r="B75" s="214" t="s">
        <v>138</v>
      </c>
      <c r="C75" s="92" t="s">
        <v>281</v>
      </c>
      <c r="D75" s="92" t="s">
        <v>93</v>
      </c>
      <c r="E75" s="92" t="s">
        <v>357</v>
      </c>
      <c r="F75" s="92" t="s">
        <v>139</v>
      </c>
      <c r="G75" s="94">
        <v>78.099999999999994</v>
      </c>
      <c r="H75" s="94">
        <v>78.099999999999994</v>
      </c>
      <c r="I75" s="94">
        <v>78.099999999999994</v>
      </c>
    </row>
    <row r="76" spans="1:9" s="86" customFormat="1" ht="137.25" customHeight="1">
      <c r="A76" s="87">
        <f t="shared" si="3"/>
        <v>67</v>
      </c>
      <c r="B76" s="214" t="s">
        <v>293</v>
      </c>
      <c r="C76" s="92" t="s">
        <v>281</v>
      </c>
      <c r="D76" s="92" t="s">
        <v>93</v>
      </c>
      <c r="E76" s="92" t="s">
        <v>157</v>
      </c>
      <c r="F76" s="92"/>
      <c r="G76" s="94">
        <f>G77</f>
        <v>107.5</v>
      </c>
      <c r="H76" s="94">
        <f t="shared" si="21"/>
        <v>107.5</v>
      </c>
      <c r="I76" s="94">
        <f t="shared" si="21"/>
        <v>107.5</v>
      </c>
    </row>
    <row r="77" spans="1:9" s="86" customFormat="1" ht="31.5" customHeight="1">
      <c r="A77" s="87">
        <f t="shared" si="3"/>
        <v>68</v>
      </c>
      <c r="B77" s="214" t="s">
        <v>136</v>
      </c>
      <c r="C77" s="92" t="s">
        <v>281</v>
      </c>
      <c r="D77" s="92" t="s">
        <v>93</v>
      </c>
      <c r="E77" s="92" t="s">
        <v>157</v>
      </c>
      <c r="F77" s="92" t="s">
        <v>137</v>
      </c>
      <c r="G77" s="94">
        <f>G78</f>
        <v>107.5</v>
      </c>
      <c r="H77" s="94">
        <f t="shared" si="21"/>
        <v>107.5</v>
      </c>
      <c r="I77" s="94">
        <f t="shared" si="21"/>
        <v>107.5</v>
      </c>
    </row>
    <row r="78" spans="1:9" s="86" customFormat="1" ht="33" customHeight="1">
      <c r="A78" s="87">
        <f t="shared" si="3"/>
        <v>69</v>
      </c>
      <c r="B78" s="214" t="s">
        <v>138</v>
      </c>
      <c r="C78" s="92" t="s">
        <v>281</v>
      </c>
      <c r="D78" s="92" t="s">
        <v>93</v>
      </c>
      <c r="E78" s="92" t="s">
        <v>157</v>
      </c>
      <c r="F78" s="92" t="s">
        <v>139</v>
      </c>
      <c r="G78" s="94">
        <v>107.5</v>
      </c>
      <c r="H78" s="94">
        <v>107.5</v>
      </c>
      <c r="I78" s="94">
        <v>107.5</v>
      </c>
    </row>
    <row r="79" spans="1:9" s="86" customFormat="1" ht="138.75" customHeight="1">
      <c r="A79" s="87">
        <f t="shared" si="3"/>
        <v>70</v>
      </c>
      <c r="B79" s="214" t="s">
        <v>358</v>
      </c>
      <c r="C79" s="92" t="s">
        <v>281</v>
      </c>
      <c r="D79" s="92" t="s">
        <v>93</v>
      </c>
      <c r="E79" s="92" t="s">
        <v>359</v>
      </c>
      <c r="F79" s="92"/>
      <c r="G79" s="94">
        <v>4.0999999999999996</v>
      </c>
      <c r="H79" s="94">
        <v>4.0999999999999996</v>
      </c>
      <c r="I79" s="94">
        <v>4.0999999999999996</v>
      </c>
    </row>
    <row r="80" spans="1:9" s="86" customFormat="1" ht="33" customHeight="1">
      <c r="A80" s="87">
        <f t="shared" ref="A80:A124" si="22">A79+1</f>
        <v>71</v>
      </c>
      <c r="B80" s="214" t="s">
        <v>136</v>
      </c>
      <c r="C80" s="92" t="s">
        <v>281</v>
      </c>
      <c r="D80" s="92" t="s">
        <v>93</v>
      </c>
      <c r="E80" s="92" t="s">
        <v>359</v>
      </c>
      <c r="F80" s="92" t="s">
        <v>137</v>
      </c>
      <c r="G80" s="94">
        <v>4.0999999999999996</v>
      </c>
      <c r="H80" s="94">
        <v>4.0999999999999996</v>
      </c>
      <c r="I80" s="94">
        <v>4.0999999999999996</v>
      </c>
    </row>
    <row r="81" spans="1:9" s="86" customFormat="1" ht="33" customHeight="1">
      <c r="A81" s="87">
        <f t="shared" si="22"/>
        <v>72</v>
      </c>
      <c r="B81" s="214" t="s">
        <v>138</v>
      </c>
      <c r="C81" s="92" t="s">
        <v>281</v>
      </c>
      <c r="D81" s="92" t="s">
        <v>93</v>
      </c>
      <c r="E81" s="92" t="s">
        <v>359</v>
      </c>
      <c r="F81" s="92" t="s">
        <v>139</v>
      </c>
      <c r="G81" s="94">
        <v>4.0999999999999996</v>
      </c>
      <c r="H81" s="94">
        <v>4.0999999999999996</v>
      </c>
      <c r="I81" s="94">
        <v>4.0999999999999996</v>
      </c>
    </row>
    <row r="82" spans="1:9" s="86" customFormat="1" ht="33.75" customHeight="1">
      <c r="A82" s="87">
        <f t="shared" si="22"/>
        <v>73</v>
      </c>
      <c r="B82" s="214" t="s">
        <v>158</v>
      </c>
      <c r="C82" s="92" t="s">
        <v>281</v>
      </c>
      <c r="D82" s="92" t="s">
        <v>96</v>
      </c>
      <c r="E82" s="92"/>
      <c r="F82" s="92"/>
      <c r="G82" s="94" t="str">
        <f>G84</f>
        <v>1,0</v>
      </c>
      <c r="H82" s="94">
        <f>H84</f>
        <v>1</v>
      </c>
      <c r="I82" s="94">
        <f>I84</f>
        <v>1</v>
      </c>
    </row>
    <row r="83" spans="1:9" s="285" customFormat="1" ht="75.75" customHeight="1">
      <c r="A83" s="87">
        <f t="shared" si="22"/>
        <v>74</v>
      </c>
      <c r="B83" s="242" t="s">
        <v>291</v>
      </c>
      <c r="C83" s="92" t="s">
        <v>281</v>
      </c>
      <c r="D83" s="92" t="s">
        <v>96</v>
      </c>
      <c r="E83" s="92" t="s">
        <v>155</v>
      </c>
      <c r="F83" s="92"/>
      <c r="G83" s="94">
        <v>1</v>
      </c>
      <c r="H83" s="94">
        <v>1</v>
      </c>
      <c r="I83" s="94">
        <v>1</v>
      </c>
    </row>
    <row r="84" spans="1:9" s="86" customFormat="1" ht="31.5" customHeight="1">
      <c r="A84" s="87">
        <f t="shared" si="22"/>
        <v>75</v>
      </c>
      <c r="B84" s="214" t="s">
        <v>360</v>
      </c>
      <c r="C84" s="92" t="s">
        <v>281</v>
      </c>
      <c r="D84" s="92" t="s">
        <v>96</v>
      </c>
      <c r="E84" s="92" t="s">
        <v>159</v>
      </c>
      <c r="F84" s="92"/>
      <c r="G84" s="94" t="str">
        <f>G85</f>
        <v>1,0</v>
      </c>
      <c r="H84" s="94">
        <f t="shared" ref="H84:I86" si="23">H85</f>
        <v>1</v>
      </c>
      <c r="I84" s="94">
        <f t="shared" si="23"/>
        <v>1</v>
      </c>
    </row>
    <row r="85" spans="1:9" s="86" customFormat="1" ht="127.5" customHeight="1">
      <c r="A85" s="87">
        <f t="shared" si="22"/>
        <v>76</v>
      </c>
      <c r="B85" s="214" t="s">
        <v>294</v>
      </c>
      <c r="C85" s="92" t="s">
        <v>281</v>
      </c>
      <c r="D85" s="92" t="s">
        <v>96</v>
      </c>
      <c r="E85" s="92" t="s">
        <v>160</v>
      </c>
      <c r="F85" s="92"/>
      <c r="G85" s="94" t="str">
        <f>G86</f>
        <v>1,0</v>
      </c>
      <c r="H85" s="94">
        <f t="shared" si="23"/>
        <v>1</v>
      </c>
      <c r="I85" s="94">
        <f t="shared" si="23"/>
        <v>1</v>
      </c>
    </row>
    <row r="86" spans="1:9" s="86" customFormat="1" ht="32.25" customHeight="1">
      <c r="A86" s="87">
        <f t="shared" si="22"/>
        <v>77</v>
      </c>
      <c r="B86" s="214" t="s">
        <v>136</v>
      </c>
      <c r="C86" s="92" t="s">
        <v>281</v>
      </c>
      <c r="D86" s="92" t="s">
        <v>96</v>
      </c>
      <c r="E86" s="92" t="s">
        <v>160</v>
      </c>
      <c r="F86" s="92" t="s">
        <v>137</v>
      </c>
      <c r="G86" s="94" t="str">
        <f>G87</f>
        <v>1,0</v>
      </c>
      <c r="H86" s="94">
        <f t="shared" si="23"/>
        <v>1</v>
      </c>
      <c r="I86" s="94">
        <f t="shared" si="23"/>
        <v>1</v>
      </c>
    </row>
    <row r="87" spans="1:9" s="86" customFormat="1" ht="37.5" customHeight="1">
      <c r="A87" s="87">
        <f t="shared" si="22"/>
        <v>78</v>
      </c>
      <c r="B87" s="214" t="s">
        <v>138</v>
      </c>
      <c r="C87" s="92" t="s">
        <v>281</v>
      </c>
      <c r="D87" s="92" t="s">
        <v>96</v>
      </c>
      <c r="E87" s="92" t="s">
        <v>160</v>
      </c>
      <c r="F87" s="92" t="s">
        <v>139</v>
      </c>
      <c r="G87" s="94" t="s">
        <v>141</v>
      </c>
      <c r="H87" s="94">
        <v>1</v>
      </c>
      <c r="I87" s="94">
        <v>1</v>
      </c>
    </row>
    <row r="88" spans="1:9" s="90" customFormat="1" ht="18" customHeight="1">
      <c r="A88" s="87">
        <f t="shared" si="22"/>
        <v>79</v>
      </c>
      <c r="B88" s="242" t="s">
        <v>98</v>
      </c>
      <c r="C88" s="85" t="s">
        <v>281</v>
      </c>
      <c r="D88" s="85" t="s">
        <v>99</v>
      </c>
      <c r="E88" s="85"/>
      <c r="F88" s="85"/>
      <c r="G88" s="99">
        <f>G89</f>
        <v>511.6</v>
      </c>
      <c r="H88" s="99">
        <f t="shared" ref="H88:I88" si="24">H89</f>
        <v>531.20000000000005</v>
      </c>
      <c r="I88" s="99">
        <f t="shared" si="24"/>
        <v>552.29999999999995</v>
      </c>
    </row>
    <row r="89" spans="1:9" s="86" customFormat="1" ht="15">
      <c r="A89" s="87">
        <f t="shared" si="22"/>
        <v>80</v>
      </c>
      <c r="B89" s="214" t="s">
        <v>161</v>
      </c>
      <c r="C89" s="92" t="s">
        <v>281</v>
      </c>
      <c r="D89" s="92" t="s">
        <v>102</v>
      </c>
      <c r="E89" s="92"/>
      <c r="F89" s="92"/>
      <c r="G89" s="94">
        <f t="shared" ref="G89:I96" si="25">G90</f>
        <v>511.6</v>
      </c>
      <c r="H89" s="94">
        <f t="shared" si="25"/>
        <v>531.20000000000005</v>
      </c>
      <c r="I89" s="94">
        <f t="shared" si="25"/>
        <v>552.29999999999995</v>
      </c>
    </row>
    <row r="90" spans="1:9" s="86" customFormat="1" ht="42.75">
      <c r="A90" s="87">
        <f t="shared" si="22"/>
        <v>81</v>
      </c>
      <c r="B90" s="242" t="s">
        <v>295</v>
      </c>
      <c r="C90" s="92" t="s">
        <v>281</v>
      </c>
      <c r="D90" s="92" t="s">
        <v>102</v>
      </c>
      <c r="E90" s="92" t="s">
        <v>162</v>
      </c>
      <c r="F90" s="92"/>
      <c r="G90" s="94">
        <f>G91</f>
        <v>511.6</v>
      </c>
      <c r="H90" s="94">
        <f t="shared" si="25"/>
        <v>531.20000000000005</v>
      </c>
      <c r="I90" s="94">
        <f t="shared" si="25"/>
        <v>552.29999999999995</v>
      </c>
    </row>
    <row r="91" spans="1:9" s="86" customFormat="1" ht="45">
      <c r="A91" s="87">
        <f t="shared" si="22"/>
        <v>82</v>
      </c>
      <c r="B91" s="214" t="s">
        <v>362</v>
      </c>
      <c r="C91" s="92" t="s">
        <v>281</v>
      </c>
      <c r="D91" s="92" t="s">
        <v>102</v>
      </c>
      <c r="E91" s="92" t="s">
        <v>296</v>
      </c>
      <c r="F91" s="92"/>
      <c r="G91" s="94">
        <f>G95+G92</f>
        <v>511.6</v>
      </c>
      <c r="H91" s="94">
        <f>H95+H92</f>
        <v>531.20000000000005</v>
      </c>
      <c r="I91" s="94">
        <f>I95+I92</f>
        <v>552.29999999999995</v>
      </c>
    </row>
    <row r="92" spans="1:9" s="86" customFormat="1" ht="94.5" customHeight="1">
      <c r="A92" s="87">
        <f t="shared" si="22"/>
        <v>83</v>
      </c>
      <c r="B92" s="214" t="s">
        <v>428</v>
      </c>
      <c r="C92" s="92" t="s">
        <v>281</v>
      </c>
      <c r="D92" s="92" t="s">
        <v>102</v>
      </c>
      <c r="E92" s="92" t="s">
        <v>423</v>
      </c>
      <c r="F92" s="92"/>
      <c r="G92" s="94">
        <v>367.7</v>
      </c>
      <c r="H92" s="94">
        <v>382.4</v>
      </c>
      <c r="I92" s="94">
        <v>397.7</v>
      </c>
    </row>
    <row r="93" spans="1:9" s="86" customFormat="1" ht="36" customHeight="1">
      <c r="A93" s="87">
        <f t="shared" si="22"/>
        <v>84</v>
      </c>
      <c r="B93" s="214" t="s">
        <v>136</v>
      </c>
      <c r="C93" s="92" t="s">
        <v>281</v>
      </c>
      <c r="D93" s="92" t="s">
        <v>102</v>
      </c>
      <c r="E93" s="92" t="s">
        <v>423</v>
      </c>
      <c r="F93" s="92" t="s">
        <v>137</v>
      </c>
      <c r="G93" s="94">
        <v>367.7</v>
      </c>
      <c r="H93" s="94">
        <v>382.4</v>
      </c>
      <c r="I93" s="94">
        <v>397.7</v>
      </c>
    </row>
    <row r="94" spans="1:9" s="86" customFormat="1" ht="36" customHeight="1">
      <c r="A94" s="87">
        <f t="shared" si="22"/>
        <v>85</v>
      </c>
      <c r="B94" s="214" t="s">
        <v>138</v>
      </c>
      <c r="C94" s="92" t="s">
        <v>281</v>
      </c>
      <c r="D94" s="92" t="s">
        <v>102</v>
      </c>
      <c r="E94" s="92" t="s">
        <v>423</v>
      </c>
      <c r="F94" s="92" t="s">
        <v>139</v>
      </c>
      <c r="G94" s="94">
        <v>367.7</v>
      </c>
      <c r="H94" s="94">
        <v>382.4</v>
      </c>
      <c r="I94" s="94">
        <v>397.7</v>
      </c>
    </row>
    <row r="95" spans="1:9" s="86" customFormat="1" ht="120.75" customHeight="1">
      <c r="A95" s="87">
        <f t="shared" si="22"/>
        <v>86</v>
      </c>
      <c r="B95" s="214" t="s">
        <v>297</v>
      </c>
      <c r="C95" s="92" t="s">
        <v>281</v>
      </c>
      <c r="D95" s="92" t="s">
        <v>102</v>
      </c>
      <c r="E95" s="92" t="s">
        <v>298</v>
      </c>
      <c r="F95" s="92"/>
      <c r="G95" s="94">
        <f>G96</f>
        <v>143.9</v>
      </c>
      <c r="H95" s="94">
        <f t="shared" si="25"/>
        <v>148.80000000000001</v>
      </c>
      <c r="I95" s="94">
        <f t="shared" si="25"/>
        <v>154.6</v>
      </c>
    </row>
    <row r="96" spans="1:9" s="86" customFormat="1" ht="31.5" customHeight="1">
      <c r="A96" s="87">
        <f t="shared" si="22"/>
        <v>87</v>
      </c>
      <c r="B96" s="214" t="s">
        <v>136</v>
      </c>
      <c r="C96" s="92" t="s">
        <v>281</v>
      </c>
      <c r="D96" s="92" t="s">
        <v>102</v>
      </c>
      <c r="E96" s="92" t="s">
        <v>298</v>
      </c>
      <c r="F96" s="92" t="s">
        <v>137</v>
      </c>
      <c r="G96" s="94">
        <f>G97</f>
        <v>143.9</v>
      </c>
      <c r="H96" s="94">
        <f t="shared" si="25"/>
        <v>148.80000000000001</v>
      </c>
      <c r="I96" s="94">
        <f t="shared" si="25"/>
        <v>154.6</v>
      </c>
    </row>
    <row r="97" spans="1:10" s="86" customFormat="1" ht="36" customHeight="1">
      <c r="A97" s="87">
        <f t="shared" si="22"/>
        <v>88</v>
      </c>
      <c r="B97" s="214" t="s">
        <v>138</v>
      </c>
      <c r="C97" s="92" t="s">
        <v>281</v>
      </c>
      <c r="D97" s="92" t="s">
        <v>102</v>
      </c>
      <c r="E97" s="92" t="s">
        <v>298</v>
      </c>
      <c r="F97" s="92" t="s">
        <v>139</v>
      </c>
      <c r="G97" s="94">
        <v>143.9</v>
      </c>
      <c r="H97" s="94">
        <v>148.80000000000001</v>
      </c>
      <c r="I97" s="94">
        <v>154.6</v>
      </c>
    </row>
    <row r="98" spans="1:10" s="90" customFormat="1" ht="19.5" customHeight="1">
      <c r="A98" s="87">
        <f t="shared" si="22"/>
        <v>89</v>
      </c>
      <c r="B98" s="242" t="s">
        <v>104</v>
      </c>
      <c r="C98" s="85" t="s">
        <v>281</v>
      </c>
      <c r="D98" s="85" t="s">
        <v>105</v>
      </c>
      <c r="E98" s="85"/>
      <c r="F98" s="85"/>
      <c r="G98" s="99">
        <f>G99+G105</f>
        <v>675.7</v>
      </c>
      <c r="H98" s="99">
        <f t="shared" ref="H98:I98" si="26">H99+H105</f>
        <v>627</v>
      </c>
      <c r="I98" s="99">
        <f t="shared" si="26"/>
        <v>495.3</v>
      </c>
    </row>
    <row r="99" spans="1:10" s="86" customFormat="1" ht="18" customHeight="1">
      <c r="A99" s="87">
        <f t="shared" si="22"/>
        <v>90</v>
      </c>
      <c r="B99" s="214" t="s">
        <v>107</v>
      </c>
      <c r="C99" s="92" t="s">
        <v>281</v>
      </c>
      <c r="D99" s="92" t="s">
        <v>108</v>
      </c>
      <c r="E99" s="92"/>
      <c r="F99" s="92"/>
      <c r="G99" s="94">
        <f>G100</f>
        <v>100</v>
      </c>
      <c r="H99" s="94">
        <f t="shared" ref="H99:I103" si="27">H100</f>
        <v>112</v>
      </c>
      <c r="I99" s="94">
        <f t="shared" si="27"/>
        <v>112</v>
      </c>
    </row>
    <row r="100" spans="1:10" s="86" customFormat="1" ht="57">
      <c r="A100" s="87">
        <f t="shared" si="22"/>
        <v>91</v>
      </c>
      <c r="B100" s="242" t="s">
        <v>299</v>
      </c>
      <c r="C100" s="92" t="s">
        <v>281</v>
      </c>
      <c r="D100" s="92" t="s">
        <v>108</v>
      </c>
      <c r="E100" s="92" t="s">
        <v>163</v>
      </c>
      <c r="F100" s="92"/>
      <c r="G100" s="94">
        <f>G101</f>
        <v>100</v>
      </c>
      <c r="H100" s="94">
        <f t="shared" si="27"/>
        <v>112</v>
      </c>
      <c r="I100" s="94">
        <f t="shared" si="27"/>
        <v>112</v>
      </c>
    </row>
    <row r="101" spans="1:10" s="86" customFormat="1" ht="45" customHeight="1">
      <c r="A101" s="87">
        <f t="shared" si="22"/>
        <v>92</v>
      </c>
      <c r="B101" s="214" t="s">
        <v>326</v>
      </c>
      <c r="C101" s="92" t="s">
        <v>281</v>
      </c>
      <c r="D101" s="92" t="s">
        <v>108</v>
      </c>
      <c r="E101" s="92" t="s">
        <v>164</v>
      </c>
      <c r="F101" s="92"/>
      <c r="G101" s="94">
        <f>G102</f>
        <v>100</v>
      </c>
      <c r="H101" s="94">
        <f t="shared" si="27"/>
        <v>112</v>
      </c>
      <c r="I101" s="94">
        <f t="shared" si="27"/>
        <v>112</v>
      </c>
    </row>
    <row r="102" spans="1:10" s="86" customFormat="1" ht="105">
      <c r="A102" s="87">
        <f t="shared" si="22"/>
        <v>93</v>
      </c>
      <c r="B102" s="214" t="s">
        <v>300</v>
      </c>
      <c r="C102" s="92" t="s">
        <v>281</v>
      </c>
      <c r="D102" s="92" t="s">
        <v>108</v>
      </c>
      <c r="E102" s="92" t="s">
        <v>165</v>
      </c>
      <c r="F102" s="92"/>
      <c r="G102" s="94">
        <f>G103</f>
        <v>100</v>
      </c>
      <c r="H102" s="94">
        <f t="shared" si="27"/>
        <v>112</v>
      </c>
      <c r="I102" s="94">
        <f t="shared" si="27"/>
        <v>112</v>
      </c>
    </row>
    <row r="103" spans="1:10" s="86" customFormat="1" ht="33.75" customHeight="1">
      <c r="A103" s="87">
        <f t="shared" si="22"/>
        <v>94</v>
      </c>
      <c r="B103" s="214" t="s">
        <v>136</v>
      </c>
      <c r="C103" s="92" t="s">
        <v>281</v>
      </c>
      <c r="D103" s="92" t="s">
        <v>108</v>
      </c>
      <c r="E103" s="92" t="s">
        <v>165</v>
      </c>
      <c r="F103" s="92" t="s">
        <v>137</v>
      </c>
      <c r="G103" s="94">
        <f>G104</f>
        <v>100</v>
      </c>
      <c r="H103" s="94">
        <f t="shared" si="27"/>
        <v>112</v>
      </c>
      <c r="I103" s="94">
        <f t="shared" si="27"/>
        <v>112</v>
      </c>
    </row>
    <row r="104" spans="1:10" s="86" customFormat="1" ht="33" customHeight="1">
      <c r="A104" s="87">
        <f t="shared" si="22"/>
        <v>95</v>
      </c>
      <c r="B104" s="214" t="s">
        <v>138</v>
      </c>
      <c r="C104" s="92" t="s">
        <v>281</v>
      </c>
      <c r="D104" s="92" t="s">
        <v>108</v>
      </c>
      <c r="E104" s="92" t="s">
        <v>165</v>
      </c>
      <c r="F104" s="92" t="s">
        <v>139</v>
      </c>
      <c r="G104" s="94">
        <v>100</v>
      </c>
      <c r="H104" s="94">
        <v>112</v>
      </c>
      <c r="I104" s="94">
        <v>112</v>
      </c>
    </row>
    <row r="105" spans="1:10" s="285" customFormat="1" ht="24" customHeight="1">
      <c r="A105" s="87">
        <f t="shared" si="22"/>
        <v>96</v>
      </c>
      <c r="B105" s="286" t="s">
        <v>110</v>
      </c>
      <c r="C105" s="287" t="s">
        <v>281</v>
      </c>
      <c r="D105" s="287" t="s">
        <v>111</v>
      </c>
      <c r="E105" s="287"/>
      <c r="F105" s="287"/>
      <c r="G105" s="94">
        <v>575.70000000000005</v>
      </c>
      <c r="H105" s="94">
        <v>515</v>
      </c>
      <c r="I105" s="94">
        <v>383.3</v>
      </c>
    </row>
    <row r="106" spans="1:10" s="285" customFormat="1" ht="46.5" customHeight="1">
      <c r="A106" s="87">
        <f t="shared" si="22"/>
        <v>97</v>
      </c>
      <c r="B106" s="286" t="s">
        <v>299</v>
      </c>
      <c r="C106" s="287" t="s">
        <v>281</v>
      </c>
      <c r="D106" s="287" t="s">
        <v>111</v>
      </c>
      <c r="E106" s="287" t="s">
        <v>163</v>
      </c>
      <c r="F106" s="287"/>
      <c r="G106" s="94">
        <v>575.70000000000005</v>
      </c>
      <c r="H106" s="94">
        <v>515</v>
      </c>
      <c r="I106" s="94">
        <v>383.3</v>
      </c>
    </row>
    <row r="107" spans="1:10" s="86" customFormat="1" ht="42.75" customHeight="1">
      <c r="A107" s="87">
        <f t="shared" si="22"/>
        <v>98</v>
      </c>
      <c r="B107" s="214" t="s">
        <v>327</v>
      </c>
      <c r="C107" s="92" t="s">
        <v>281</v>
      </c>
      <c r="D107" s="92" t="s">
        <v>111</v>
      </c>
      <c r="E107" s="92" t="s">
        <v>166</v>
      </c>
      <c r="F107" s="92"/>
      <c r="G107" s="94">
        <f>G108+G112+G115</f>
        <v>575.70000000000005</v>
      </c>
      <c r="H107" s="94">
        <f t="shared" ref="H107:I107" si="28">H108+H112+H115</f>
        <v>515</v>
      </c>
      <c r="I107" s="94">
        <f t="shared" si="28"/>
        <v>383.3</v>
      </c>
    </row>
    <row r="108" spans="1:10" s="86" customFormat="1" ht="94.5" customHeight="1">
      <c r="A108" s="87">
        <f t="shared" si="22"/>
        <v>99</v>
      </c>
      <c r="B108" s="214" t="s">
        <v>450</v>
      </c>
      <c r="C108" s="92" t="s">
        <v>281</v>
      </c>
      <c r="D108" s="92" t="s">
        <v>111</v>
      </c>
      <c r="E108" s="92" t="s">
        <v>429</v>
      </c>
      <c r="G108" s="94">
        <f t="shared" ref="G108:I109" si="29">G109</f>
        <v>60.7</v>
      </c>
      <c r="H108" s="94">
        <f t="shared" si="29"/>
        <v>0</v>
      </c>
      <c r="I108" s="94">
        <f t="shared" si="29"/>
        <v>0</v>
      </c>
    </row>
    <row r="109" spans="1:10" s="86" customFormat="1" ht="33" customHeight="1">
      <c r="A109" s="87">
        <f t="shared" si="22"/>
        <v>100</v>
      </c>
      <c r="B109" s="214" t="s">
        <v>136</v>
      </c>
      <c r="C109" s="92" t="s">
        <v>281</v>
      </c>
      <c r="D109" s="92" t="s">
        <v>111</v>
      </c>
      <c r="E109" s="92" t="s">
        <v>429</v>
      </c>
      <c r="F109" s="92" t="s">
        <v>137</v>
      </c>
      <c r="G109" s="94">
        <f t="shared" si="29"/>
        <v>60.7</v>
      </c>
      <c r="H109" s="94">
        <f t="shared" si="29"/>
        <v>0</v>
      </c>
      <c r="I109" s="94">
        <f t="shared" si="29"/>
        <v>0</v>
      </c>
    </row>
    <row r="110" spans="1:10" s="86" customFormat="1" ht="33.75" customHeight="1">
      <c r="A110" s="87">
        <f t="shared" si="22"/>
        <v>101</v>
      </c>
      <c r="B110" s="214" t="s">
        <v>138</v>
      </c>
      <c r="C110" s="92" t="s">
        <v>281</v>
      </c>
      <c r="D110" s="92" t="s">
        <v>111</v>
      </c>
      <c r="E110" s="92" t="s">
        <v>429</v>
      </c>
      <c r="F110" s="92" t="s">
        <v>139</v>
      </c>
      <c r="G110" s="94">
        <v>60.7</v>
      </c>
      <c r="H110" s="94">
        <v>0</v>
      </c>
      <c r="I110" s="94">
        <v>0</v>
      </c>
      <c r="J110" s="100"/>
    </row>
    <row r="111" spans="1:10" s="86" customFormat="1" ht="90.75" customHeight="1">
      <c r="A111" s="87">
        <f t="shared" si="22"/>
        <v>102</v>
      </c>
      <c r="B111" s="214" t="s">
        <v>301</v>
      </c>
      <c r="C111" s="92" t="s">
        <v>281</v>
      </c>
      <c r="D111" s="92" t="s">
        <v>111</v>
      </c>
      <c r="E111" s="92" t="s">
        <v>167</v>
      </c>
      <c r="F111" s="92"/>
      <c r="G111" s="94">
        <f t="shared" ref="G111:I112" si="30">G112</f>
        <v>7.5</v>
      </c>
      <c r="H111" s="94">
        <f t="shared" si="30"/>
        <v>7.5</v>
      </c>
      <c r="I111" s="94">
        <f t="shared" si="30"/>
        <v>7.5</v>
      </c>
      <c r="J111" s="100"/>
    </row>
    <row r="112" spans="1:10" s="86" customFormat="1" ht="32.25" customHeight="1">
      <c r="A112" s="87">
        <f t="shared" si="22"/>
        <v>103</v>
      </c>
      <c r="B112" s="214" t="s">
        <v>136</v>
      </c>
      <c r="C112" s="92" t="s">
        <v>281</v>
      </c>
      <c r="D112" s="92" t="s">
        <v>111</v>
      </c>
      <c r="E112" s="92" t="s">
        <v>167</v>
      </c>
      <c r="F112" s="92" t="s">
        <v>137</v>
      </c>
      <c r="G112" s="94">
        <f t="shared" si="30"/>
        <v>7.5</v>
      </c>
      <c r="H112" s="94">
        <f t="shared" si="30"/>
        <v>7.5</v>
      </c>
      <c r="I112" s="94">
        <f t="shared" si="30"/>
        <v>7.5</v>
      </c>
      <c r="J112" s="100"/>
    </row>
    <row r="113" spans="1:10" s="86" customFormat="1" ht="33.75" customHeight="1">
      <c r="A113" s="87">
        <f t="shared" si="22"/>
        <v>104</v>
      </c>
      <c r="B113" s="214" t="s">
        <v>138</v>
      </c>
      <c r="C113" s="92" t="s">
        <v>281</v>
      </c>
      <c r="D113" s="92" t="s">
        <v>111</v>
      </c>
      <c r="E113" s="92" t="s">
        <v>167</v>
      </c>
      <c r="F113" s="92" t="s">
        <v>139</v>
      </c>
      <c r="G113" s="94">
        <v>7.5</v>
      </c>
      <c r="H113" s="94">
        <v>7.5</v>
      </c>
      <c r="I113" s="94">
        <v>7.5</v>
      </c>
      <c r="J113" s="100"/>
    </row>
    <row r="114" spans="1:10" s="86" customFormat="1" ht="110.25" customHeight="1">
      <c r="A114" s="87">
        <f t="shared" si="22"/>
        <v>105</v>
      </c>
      <c r="B114" s="214" t="s">
        <v>302</v>
      </c>
      <c r="C114" s="92" t="s">
        <v>281</v>
      </c>
      <c r="D114" s="92" t="s">
        <v>111</v>
      </c>
      <c r="E114" s="92" t="s">
        <v>168</v>
      </c>
      <c r="F114" s="92"/>
      <c r="G114" s="94">
        <f t="shared" ref="G114:I115" si="31">G115</f>
        <v>507.5</v>
      </c>
      <c r="H114" s="94">
        <f t="shared" si="31"/>
        <v>507.5</v>
      </c>
      <c r="I114" s="94">
        <f t="shared" si="31"/>
        <v>375.8</v>
      </c>
    </row>
    <row r="115" spans="1:10" s="86" customFormat="1" ht="32.25" customHeight="1">
      <c r="A115" s="87">
        <f t="shared" si="22"/>
        <v>106</v>
      </c>
      <c r="B115" s="214" t="s">
        <v>136</v>
      </c>
      <c r="C115" s="92" t="s">
        <v>281</v>
      </c>
      <c r="D115" s="92" t="s">
        <v>111</v>
      </c>
      <c r="E115" s="92" t="s">
        <v>168</v>
      </c>
      <c r="F115" s="92" t="s">
        <v>137</v>
      </c>
      <c r="G115" s="94">
        <f t="shared" si="31"/>
        <v>507.5</v>
      </c>
      <c r="H115" s="94">
        <f t="shared" si="31"/>
        <v>507.5</v>
      </c>
      <c r="I115" s="94">
        <f t="shared" si="31"/>
        <v>375.8</v>
      </c>
    </row>
    <row r="116" spans="1:10" s="86" customFormat="1" ht="33" customHeight="1">
      <c r="A116" s="87">
        <f t="shared" si="22"/>
        <v>107</v>
      </c>
      <c r="B116" s="214" t="s">
        <v>138</v>
      </c>
      <c r="C116" s="92" t="s">
        <v>281</v>
      </c>
      <c r="D116" s="92" t="s">
        <v>111</v>
      </c>
      <c r="E116" s="92" t="s">
        <v>168</v>
      </c>
      <c r="F116" s="92" t="s">
        <v>139</v>
      </c>
      <c r="G116" s="94">
        <v>507.5</v>
      </c>
      <c r="H116" s="94">
        <v>507.5</v>
      </c>
      <c r="I116" s="94">
        <v>375.8</v>
      </c>
    </row>
    <row r="117" spans="1:10" s="90" customFormat="1" ht="15" customHeight="1">
      <c r="A117" s="87">
        <f t="shared" si="22"/>
        <v>108</v>
      </c>
      <c r="B117" s="243" t="s">
        <v>170</v>
      </c>
      <c r="C117" s="85" t="s">
        <v>281</v>
      </c>
      <c r="D117" s="85" t="s">
        <v>114</v>
      </c>
      <c r="E117" s="85"/>
      <c r="F117" s="85"/>
      <c r="G117" s="99">
        <f t="shared" ref="G117:I119" si="32">G118</f>
        <v>5.6</v>
      </c>
      <c r="H117" s="99">
        <f t="shared" si="32"/>
        <v>5.6</v>
      </c>
      <c r="I117" s="99">
        <f t="shared" si="32"/>
        <v>5.6</v>
      </c>
    </row>
    <row r="118" spans="1:10" s="86" customFormat="1" ht="16.5" customHeight="1">
      <c r="A118" s="87">
        <f t="shared" si="22"/>
        <v>109</v>
      </c>
      <c r="B118" s="195" t="s">
        <v>116</v>
      </c>
      <c r="C118" s="92" t="s">
        <v>281</v>
      </c>
      <c r="D118" s="92" t="s">
        <v>117</v>
      </c>
      <c r="E118" s="92"/>
      <c r="F118" s="92"/>
      <c r="G118" s="94">
        <f t="shared" si="32"/>
        <v>5.6</v>
      </c>
      <c r="H118" s="94">
        <f t="shared" si="32"/>
        <v>5.6</v>
      </c>
      <c r="I118" s="94">
        <f t="shared" si="32"/>
        <v>5.6</v>
      </c>
    </row>
    <row r="119" spans="1:10" s="86" customFormat="1" ht="30" customHeight="1">
      <c r="A119" s="87">
        <f t="shared" si="22"/>
        <v>110</v>
      </c>
      <c r="B119" s="91" t="s">
        <v>282</v>
      </c>
      <c r="C119" s="92" t="s">
        <v>281</v>
      </c>
      <c r="D119" s="92" t="s">
        <v>117</v>
      </c>
      <c r="E119" s="93" t="s">
        <v>128</v>
      </c>
      <c r="F119" s="92"/>
      <c r="G119" s="94">
        <f>G120</f>
        <v>5.6</v>
      </c>
      <c r="H119" s="94">
        <f t="shared" si="32"/>
        <v>5.6</v>
      </c>
      <c r="I119" s="94">
        <f t="shared" si="32"/>
        <v>5.6</v>
      </c>
    </row>
    <row r="120" spans="1:10" s="86" customFormat="1" ht="48" customHeight="1">
      <c r="A120" s="87">
        <f t="shared" si="22"/>
        <v>111</v>
      </c>
      <c r="B120" s="214" t="s">
        <v>304</v>
      </c>
      <c r="C120" s="92" t="s">
        <v>281</v>
      </c>
      <c r="D120" s="92" t="s">
        <v>117</v>
      </c>
      <c r="E120" s="93" t="s">
        <v>171</v>
      </c>
      <c r="F120" s="92"/>
      <c r="G120" s="94">
        <f t="shared" ref="G120:I121" si="33">G121</f>
        <v>5.6</v>
      </c>
      <c r="H120" s="94">
        <f t="shared" si="33"/>
        <v>5.6</v>
      </c>
      <c r="I120" s="94">
        <f t="shared" si="33"/>
        <v>5.6</v>
      </c>
    </row>
    <row r="121" spans="1:10" s="86" customFormat="1" ht="15" customHeight="1">
      <c r="A121" s="87">
        <f t="shared" si="22"/>
        <v>112</v>
      </c>
      <c r="B121" s="214" t="s">
        <v>142</v>
      </c>
      <c r="C121" s="92" t="s">
        <v>281</v>
      </c>
      <c r="D121" s="92" t="s">
        <v>117</v>
      </c>
      <c r="E121" s="93" t="s">
        <v>171</v>
      </c>
      <c r="F121" s="92" t="s">
        <v>143</v>
      </c>
      <c r="G121" s="94">
        <f t="shared" si="33"/>
        <v>5.6</v>
      </c>
      <c r="H121" s="94">
        <f t="shared" si="33"/>
        <v>5.6</v>
      </c>
      <c r="I121" s="94">
        <f t="shared" si="33"/>
        <v>5.6</v>
      </c>
    </row>
    <row r="122" spans="1:10" s="86" customFormat="1" ht="15">
      <c r="A122" s="87">
        <f t="shared" si="22"/>
        <v>113</v>
      </c>
      <c r="B122" s="214" t="s">
        <v>144</v>
      </c>
      <c r="C122" s="92" t="s">
        <v>281</v>
      </c>
      <c r="D122" s="92" t="s">
        <v>117</v>
      </c>
      <c r="E122" s="93" t="s">
        <v>171</v>
      </c>
      <c r="F122" s="92" t="s">
        <v>145</v>
      </c>
      <c r="G122" s="94">
        <v>5.6</v>
      </c>
      <c r="H122" s="94">
        <v>5.6</v>
      </c>
      <c r="I122" s="94">
        <v>5.6</v>
      </c>
    </row>
    <row r="123" spans="1:10" s="86" customFormat="1" ht="15">
      <c r="A123" s="87">
        <f t="shared" si="22"/>
        <v>114</v>
      </c>
      <c r="B123" s="91" t="s">
        <v>172</v>
      </c>
      <c r="C123" s="92"/>
      <c r="D123" s="92"/>
      <c r="E123" s="93"/>
      <c r="F123" s="92"/>
      <c r="G123" s="94"/>
      <c r="H123" s="99">
        <v>133.1</v>
      </c>
      <c r="I123" s="99">
        <v>263.3</v>
      </c>
    </row>
    <row r="124" spans="1:10" s="86" customFormat="1" ht="15">
      <c r="A124" s="87">
        <f t="shared" si="22"/>
        <v>115</v>
      </c>
      <c r="B124" s="84" t="s">
        <v>173</v>
      </c>
      <c r="C124" s="85"/>
      <c r="D124" s="85"/>
      <c r="E124" s="85"/>
      <c r="F124" s="85"/>
      <c r="G124" s="99">
        <f>G11+G61+G69+G88+G98+G117+G123</f>
        <v>5413.75</v>
      </c>
      <c r="H124" s="99">
        <f t="shared" ref="H124:I124" si="34">H11+H61+H69+H88+H98+H117+H123</f>
        <v>5324.35</v>
      </c>
      <c r="I124" s="99">
        <f t="shared" si="34"/>
        <v>5265.85</v>
      </c>
    </row>
    <row r="125" spans="1:10" s="103" customFormat="1" ht="15">
      <c r="A125" s="101"/>
      <c r="B125" s="86"/>
      <c r="C125" s="86"/>
      <c r="D125" s="86"/>
      <c r="E125" s="86"/>
      <c r="F125" s="86"/>
      <c r="G125" s="102"/>
      <c r="H125" s="86"/>
      <c r="I125" s="86"/>
    </row>
    <row r="126" spans="1:10" s="103" customFormat="1" ht="15">
      <c r="A126" s="101"/>
      <c r="B126" s="86"/>
      <c r="C126" s="86"/>
      <c r="D126" s="86"/>
      <c r="E126" s="86"/>
      <c r="F126" s="86"/>
      <c r="G126" s="102"/>
      <c r="H126" s="86"/>
      <c r="I126" s="86"/>
    </row>
    <row r="127" spans="1:10" s="103" customFormat="1" ht="15">
      <c r="A127" s="101"/>
      <c r="B127" s="86"/>
      <c r="C127" s="86"/>
      <c r="D127" s="86"/>
      <c r="E127" s="86"/>
      <c r="F127" s="86"/>
      <c r="G127" s="102"/>
      <c r="H127" s="86"/>
      <c r="I127" s="86"/>
    </row>
    <row r="128" spans="1:10" s="103" customFormat="1" ht="15">
      <c r="A128" s="101"/>
      <c r="B128" s="86"/>
      <c r="C128" s="86"/>
      <c r="D128" s="86"/>
      <c r="E128" s="86"/>
      <c r="F128" s="86"/>
      <c r="G128" s="102"/>
      <c r="H128" s="86"/>
      <c r="I128" s="86"/>
    </row>
    <row r="129" spans="1:9" s="103" customFormat="1" ht="15">
      <c r="A129" s="101"/>
      <c r="B129" s="86"/>
      <c r="C129" s="86"/>
      <c r="D129" s="86"/>
      <c r="E129" s="86"/>
      <c r="F129" s="86"/>
      <c r="G129" s="102"/>
      <c r="H129" s="86"/>
      <c r="I129" s="86"/>
    </row>
    <row r="130" spans="1:9" s="103" customFormat="1" ht="15">
      <c r="A130" s="101"/>
      <c r="B130" s="86"/>
      <c r="C130" s="86"/>
      <c r="D130" s="86"/>
      <c r="E130" s="86"/>
      <c r="F130" s="86"/>
      <c r="G130" s="102"/>
      <c r="H130" s="86"/>
      <c r="I130" s="86"/>
    </row>
    <row r="131" spans="1:9" s="104" customFormat="1" ht="15">
      <c r="A131" s="101"/>
      <c r="B131" s="86"/>
      <c r="C131" s="86"/>
      <c r="D131" s="86"/>
      <c r="E131" s="86"/>
      <c r="F131" s="86"/>
      <c r="G131" s="102"/>
      <c r="H131" s="86"/>
      <c r="I131" s="86"/>
    </row>
    <row r="132" spans="1:9" s="104" customFormat="1" ht="15">
      <c r="A132" s="101"/>
      <c r="B132" s="86"/>
      <c r="C132" s="86"/>
      <c r="D132" s="86"/>
      <c r="E132" s="86"/>
      <c r="F132" s="86"/>
      <c r="G132" s="102"/>
      <c r="H132" s="86"/>
      <c r="I132" s="86"/>
    </row>
    <row r="133" spans="1:9" s="104" customFormat="1" ht="15">
      <c r="A133" s="101"/>
      <c r="B133" s="86"/>
      <c r="C133" s="86"/>
      <c r="D133" s="86"/>
      <c r="E133" s="86"/>
      <c r="F133" s="86"/>
      <c r="G133" s="102"/>
      <c r="H133" s="86"/>
      <c r="I133" s="86"/>
    </row>
    <row r="134" spans="1:9" s="104" customFormat="1" ht="15">
      <c r="A134" s="101"/>
      <c r="B134" s="86"/>
      <c r="C134" s="86"/>
      <c r="D134" s="86"/>
      <c r="E134" s="86"/>
      <c r="F134" s="86"/>
      <c r="G134" s="102"/>
      <c r="H134" s="86"/>
      <c r="I134" s="86"/>
    </row>
    <row r="135" spans="1:9" s="104" customFormat="1" ht="15">
      <c r="A135" s="101"/>
      <c r="B135" s="86"/>
      <c r="C135" s="86"/>
      <c r="D135" s="86"/>
      <c r="E135" s="86"/>
      <c r="F135" s="86"/>
      <c r="G135" s="102"/>
      <c r="H135" s="86"/>
      <c r="I135" s="86"/>
    </row>
    <row r="136" spans="1:9" s="104" customFormat="1" ht="15">
      <c r="A136" s="101"/>
      <c r="B136" s="86"/>
      <c r="C136" s="86"/>
      <c r="D136" s="86"/>
      <c r="E136" s="86"/>
      <c r="F136" s="86"/>
      <c r="G136" s="102"/>
      <c r="H136" s="86"/>
      <c r="I136" s="86"/>
    </row>
    <row r="137" spans="1:9" s="104" customFormat="1" ht="15">
      <c r="A137" s="101"/>
      <c r="B137" s="86"/>
      <c r="C137" s="86"/>
      <c r="D137" s="86"/>
      <c r="E137" s="86"/>
      <c r="F137" s="86"/>
      <c r="G137" s="102"/>
      <c r="H137" s="86"/>
      <c r="I137" s="86"/>
    </row>
    <row r="138" spans="1:9" s="104" customFormat="1" ht="15">
      <c r="A138" s="101"/>
      <c r="B138" s="86"/>
      <c r="C138" s="86"/>
      <c r="D138" s="86"/>
      <c r="E138" s="86"/>
      <c r="F138" s="86"/>
      <c r="G138" s="102"/>
      <c r="H138" s="86"/>
      <c r="I138" s="86"/>
    </row>
    <row r="139" spans="1:9" s="104" customFormat="1" ht="15">
      <c r="A139" s="101"/>
      <c r="B139" s="86"/>
      <c r="C139" s="86"/>
      <c r="D139" s="86"/>
      <c r="E139" s="86"/>
      <c r="F139" s="86"/>
      <c r="G139" s="102"/>
      <c r="H139" s="86"/>
      <c r="I139" s="86"/>
    </row>
    <row r="140" spans="1:9" s="104" customFormat="1" ht="15">
      <c r="A140" s="101"/>
      <c r="B140" s="86"/>
      <c r="C140" s="86"/>
      <c r="D140" s="86"/>
      <c r="E140" s="86"/>
      <c r="F140" s="86"/>
      <c r="G140" s="102"/>
      <c r="H140" s="86"/>
      <c r="I140" s="86"/>
    </row>
    <row r="141" spans="1:9" s="104" customFormat="1" ht="15">
      <c r="A141" s="101"/>
      <c r="B141" s="86"/>
      <c r="C141" s="86"/>
      <c r="D141" s="86"/>
      <c r="E141" s="86"/>
      <c r="F141" s="86"/>
      <c r="G141" s="102"/>
      <c r="H141" s="86"/>
      <c r="I141" s="86"/>
    </row>
    <row r="142" spans="1:9" s="104" customFormat="1" ht="15">
      <c r="A142" s="101"/>
      <c r="B142" s="86"/>
      <c r="C142" s="86"/>
      <c r="D142" s="86"/>
      <c r="E142" s="86"/>
      <c r="F142" s="86"/>
      <c r="G142" s="102"/>
      <c r="H142" s="86"/>
      <c r="I142" s="86"/>
    </row>
  </sheetData>
  <autoFilter ref="A9:J124"/>
  <mergeCells count="3">
    <mergeCell ref="E3:I3"/>
    <mergeCell ref="A5:I5"/>
    <mergeCell ref="A6:I6"/>
  </mergeCells>
  <pageMargins left="0.56999999999999995" right="0.5" top="0.39370078740157483" bottom="0.39370078740157483" header="0.51181102362204722" footer="0.51181102362204722"/>
  <pageSetup paperSize="9" scale="75" orientation="portrait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:H158"/>
  <sheetViews>
    <sheetView view="pageBreakPreview" topLeftCell="A111" zoomScaleNormal="100" zoomScaleSheetLayoutView="100" workbookViewId="0">
      <selection activeCell="G96" sqref="G96"/>
    </sheetView>
  </sheetViews>
  <sheetFormatPr defaultRowHeight="12.75"/>
  <cols>
    <col min="1" max="1" width="7.28515625" customWidth="1"/>
    <col min="2" max="2" width="65.42578125" customWidth="1"/>
    <col min="3" max="3" width="12.42578125" customWidth="1"/>
    <col min="6" max="6" width="8.7109375" customWidth="1"/>
    <col min="7" max="7" width="8.85546875" customWidth="1"/>
    <col min="8" max="8" width="9.85546875" customWidth="1"/>
  </cols>
  <sheetData>
    <row r="1" spans="1:8">
      <c r="A1" s="339" t="s">
        <v>174</v>
      </c>
      <c r="B1" s="340"/>
      <c r="C1" s="340"/>
      <c r="D1" s="340"/>
      <c r="E1" s="340"/>
      <c r="F1" s="340"/>
      <c r="G1" s="340"/>
      <c r="H1" s="340"/>
    </row>
    <row r="2" spans="1:8">
      <c r="A2" s="332" t="s">
        <v>468</v>
      </c>
      <c r="B2" s="340"/>
      <c r="C2" s="340"/>
      <c r="D2" s="340"/>
      <c r="E2" s="340"/>
      <c r="F2" s="340"/>
      <c r="G2" s="340"/>
      <c r="H2" s="340"/>
    </row>
    <row r="3" spans="1:8">
      <c r="A3" s="332" t="s">
        <v>473</v>
      </c>
      <c r="B3" s="340"/>
      <c r="C3" s="340"/>
      <c r="D3" s="340"/>
      <c r="E3" s="340"/>
      <c r="F3" s="340"/>
      <c r="G3" s="340"/>
      <c r="H3" s="340"/>
    </row>
    <row r="4" spans="1:8">
      <c r="A4" s="332"/>
      <c r="B4" s="340"/>
      <c r="C4" s="340"/>
      <c r="D4" s="340"/>
      <c r="E4" s="340"/>
      <c r="F4" s="340"/>
      <c r="G4" s="340"/>
      <c r="H4" s="340"/>
    </row>
    <row r="5" spans="1:8" ht="57" customHeight="1">
      <c r="A5" s="298" t="s">
        <v>407</v>
      </c>
      <c r="B5" s="298"/>
      <c r="C5" s="298"/>
      <c r="D5" s="298"/>
      <c r="E5" s="298"/>
      <c r="F5" s="298"/>
      <c r="G5" s="298"/>
      <c r="H5" s="298"/>
    </row>
    <row r="6" spans="1:8" ht="15.75">
      <c r="A6" s="337" t="s">
        <v>60</v>
      </c>
      <c r="B6" s="338"/>
      <c r="C6" s="338"/>
      <c r="D6" s="338"/>
      <c r="E6" s="338"/>
      <c r="F6" s="338"/>
      <c r="G6" s="338"/>
      <c r="H6" s="338"/>
    </row>
    <row r="7" spans="1:8" ht="48.75" customHeight="1">
      <c r="A7" s="106" t="s">
        <v>61</v>
      </c>
      <c r="B7" s="106" t="s">
        <v>123</v>
      </c>
      <c r="C7" s="106" t="s">
        <v>125</v>
      </c>
      <c r="D7" s="106" t="s">
        <v>175</v>
      </c>
      <c r="E7" s="106" t="s">
        <v>176</v>
      </c>
      <c r="F7" s="106" t="s">
        <v>334</v>
      </c>
      <c r="G7" s="106" t="s">
        <v>355</v>
      </c>
      <c r="H7" s="106" t="s">
        <v>412</v>
      </c>
    </row>
    <row r="8" spans="1:8" ht="15.75">
      <c r="A8" s="35"/>
      <c r="B8" s="11">
        <v>1</v>
      </c>
      <c r="C8" s="11">
        <v>2</v>
      </c>
      <c r="D8" s="11">
        <v>3</v>
      </c>
      <c r="E8" s="11">
        <v>4</v>
      </c>
      <c r="F8" s="11">
        <v>5</v>
      </c>
      <c r="G8" s="11">
        <v>6</v>
      </c>
      <c r="H8" s="11">
        <v>7</v>
      </c>
    </row>
    <row r="9" spans="1:8" s="247" customFormat="1" ht="47.25" customHeight="1">
      <c r="A9" s="201">
        <v>1</v>
      </c>
      <c r="B9" s="242" t="s">
        <v>328</v>
      </c>
      <c r="C9" s="258" t="s">
        <v>163</v>
      </c>
      <c r="D9" s="259"/>
      <c r="E9" s="258"/>
      <c r="F9" s="208">
        <f>F10+F16+F22</f>
        <v>726.2</v>
      </c>
      <c r="G9" s="208">
        <f>G10+G16+G22</f>
        <v>627</v>
      </c>
      <c r="H9" s="208">
        <f>H10+H16+H22</f>
        <v>495.3</v>
      </c>
    </row>
    <row r="10" spans="1:8" s="247" customFormat="1" ht="32.25" customHeight="1">
      <c r="A10" s="201">
        <f>A9+1</f>
        <v>2</v>
      </c>
      <c r="B10" s="214" t="s">
        <v>305</v>
      </c>
      <c r="C10" s="257" t="s">
        <v>164</v>
      </c>
      <c r="D10" s="256"/>
      <c r="E10" s="257"/>
      <c r="F10" s="209">
        <f>F11</f>
        <v>100</v>
      </c>
      <c r="G10" s="209">
        <f t="shared" ref="G10:H14" si="0">G11</f>
        <v>112</v>
      </c>
      <c r="H10" s="209">
        <f t="shared" si="0"/>
        <v>112</v>
      </c>
    </row>
    <row r="11" spans="1:8" s="247" customFormat="1" ht="78" customHeight="1">
      <c r="A11" s="201">
        <f t="shared" ref="A11:A74" si="1">A10+1</f>
        <v>3</v>
      </c>
      <c r="B11" s="214" t="s">
        <v>306</v>
      </c>
      <c r="C11" s="257" t="s">
        <v>165</v>
      </c>
      <c r="D11" s="256"/>
      <c r="E11" s="257"/>
      <c r="F11" s="209">
        <f>F12</f>
        <v>100</v>
      </c>
      <c r="G11" s="209">
        <f t="shared" si="0"/>
        <v>112</v>
      </c>
      <c r="H11" s="209">
        <f t="shared" si="0"/>
        <v>112</v>
      </c>
    </row>
    <row r="12" spans="1:8" s="247" customFormat="1" ht="30.75" customHeight="1">
      <c r="A12" s="201">
        <f t="shared" si="1"/>
        <v>4</v>
      </c>
      <c r="B12" s="214" t="s">
        <v>136</v>
      </c>
      <c r="C12" s="257" t="s">
        <v>165</v>
      </c>
      <c r="D12" s="256">
        <v>200</v>
      </c>
      <c r="E12" s="257"/>
      <c r="F12" s="209">
        <f>F13</f>
        <v>100</v>
      </c>
      <c r="G12" s="209">
        <f t="shared" si="0"/>
        <v>112</v>
      </c>
      <c r="H12" s="209">
        <f t="shared" si="0"/>
        <v>112</v>
      </c>
    </row>
    <row r="13" spans="1:8" s="247" customFormat="1" ht="31.5" customHeight="1">
      <c r="A13" s="201">
        <f t="shared" si="1"/>
        <v>5</v>
      </c>
      <c r="B13" s="214" t="s">
        <v>138</v>
      </c>
      <c r="C13" s="257" t="s">
        <v>165</v>
      </c>
      <c r="D13" s="256">
        <v>240</v>
      </c>
      <c r="E13" s="257"/>
      <c r="F13" s="209">
        <f>F14</f>
        <v>100</v>
      </c>
      <c r="G13" s="209">
        <f t="shared" si="0"/>
        <v>112</v>
      </c>
      <c r="H13" s="209">
        <f t="shared" si="0"/>
        <v>112</v>
      </c>
    </row>
    <row r="14" spans="1:8" s="247" customFormat="1" ht="18" customHeight="1">
      <c r="A14" s="201">
        <f t="shared" si="1"/>
        <v>6</v>
      </c>
      <c r="B14" s="214" t="s">
        <v>104</v>
      </c>
      <c r="C14" s="257" t="s">
        <v>165</v>
      </c>
      <c r="D14" s="256">
        <v>240</v>
      </c>
      <c r="E14" s="257" t="s">
        <v>105</v>
      </c>
      <c r="F14" s="209">
        <f>F15</f>
        <v>100</v>
      </c>
      <c r="G14" s="209">
        <f t="shared" si="0"/>
        <v>112</v>
      </c>
      <c r="H14" s="209">
        <f t="shared" si="0"/>
        <v>112</v>
      </c>
    </row>
    <row r="15" spans="1:8" s="247" customFormat="1" ht="17.25" customHeight="1">
      <c r="A15" s="201">
        <f t="shared" si="1"/>
        <v>7</v>
      </c>
      <c r="B15" s="214" t="s">
        <v>107</v>
      </c>
      <c r="C15" s="257" t="s">
        <v>165</v>
      </c>
      <c r="D15" s="256">
        <v>240</v>
      </c>
      <c r="E15" s="257" t="s">
        <v>108</v>
      </c>
      <c r="F15" s="209">
        <v>100</v>
      </c>
      <c r="G15" s="209">
        <v>112</v>
      </c>
      <c r="H15" s="209">
        <v>112</v>
      </c>
    </row>
    <row r="16" spans="1:8" s="247" customFormat="1" ht="33.75" customHeight="1">
      <c r="A16" s="201">
        <f t="shared" si="1"/>
        <v>8</v>
      </c>
      <c r="B16" s="214" t="s">
        <v>307</v>
      </c>
      <c r="C16" s="257" t="s">
        <v>169</v>
      </c>
      <c r="D16" s="256"/>
      <c r="E16" s="257"/>
      <c r="F16" s="209">
        <f>F17</f>
        <v>50.5</v>
      </c>
      <c r="G16" s="209">
        <f t="shared" ref="G16:H20" si="2">G17</f>
        <v>0</v>
      </c>
      <c r="H16" s="209">
        <f t="shared" si="2"/>
        <v>0</v>
      </c>
    </row>
    <row r="17" spans="1:8" s="247" customFormat="1" ht="77.25" customHeight="1">
      <c r="A17" s="201">
        <f t="shared" si="1"/>
        <v>9</v>
      </c>
      <c r="B17" s="214" t="s">
        <v>451</v>
      </c>
      <c r="C17" s="257" t="s">
        <v>427</v>
      </c>
      <c r="D17" s="256"/>
      <c r="E17" s="257"/>
      <c r="F17" s="209">
        <f>F18</f>
        <v>50.5</v>
      </c>
      <c r="G17" s="209">
        <f t="shared" si="2"/>
        <v>0</v>
      </c>
      <c r="H17" s="209">
        <f t="shared" si="2"/>
        <v>0</v>
      </c>
    </row>
    <row r="18" spans="1:8" s="247" customFormat="1" ht="62.25" customHeight="1">
      <c r="A18" s="201">
        <f t="shared" si="1"/>
        <v>10</v>
      </c>
      <c r="B18" s="214" t="s">
        <v>131</v>
      </c>
      <c r="C18" s="257" t="s">
        <v>427</v>
      </c>
      <c r="D18" s="256">
        <v>100</v>
      </c>
      <c r="E18" s="257"/>
      <c r="F18" s="209">
        <f>F19</f>
        <v>50.5</v>
      </c>
      <c r="G18" s="209">
        <f t="shared" si="2"/>
        <v>0</v>
      </c>
      <c r="H18" s="209">
        <f t="shared" si="2"/>
        <v>0</v>
      </c>
    </row>
    <row r="19" spans="1:8" s="247" customFormat="1" ht="15" customHeight="1">
      <c r="A19" s="201">
        <f t="shared" si="1"/>
        <v>11</v>
      </c>
      <c r="B19" s="86" t="s">
        <v>338</v>
      </c>
      <c r="C19" s="257" t="s">
        <v>427</v>
      </c>
      <c r="D19" s="256">
        <v>110</v>
      </c>
      <c r="E19" s="257"/>
      <c r="F19" s="209">
        <f>F20</f>
        <v>50.5</v>
      </c>
      <c r="G19" s="209">
        <f t="shared" si="2"/>
        <v>0</v>
      </c>
      <c r="H19" s="209">
        <f t="shared" si="2"/>
        <v>0</v>
      </c>
    </row>
    <row r="20" spans="1:8" s="247" customFormat="1" ht="16.5" customHeight="1">
      <c r="A20" s="201">
        <f t="shared" si="1"/>
        <v>12</v>
      </c>
      <c r="B20" s="280" t="s">
        <v>69</v>
      </c>
      <c r="C20" s="257" t="s">
        <v>427</v>
      </c>
      <c r="D20" s="256">
        <v>110</v>
      </c>
      <c r="E20" s="257" t="s">
        <v>70</v>
      </c>
      <c r="F20" s="209">
        <f>F21</f>
        <v>50.5</v>
      </c>
      <c r="G20" s="209">
        <f t="shared" si="2"/>
        <v>0</v>
      </c>
      <c r="H20" s="209">
        <f t="shared" si="2"/>
        <v>0</v>
      </c>
    </row>
    <row r="21" spans="1:8" s="247" customFormat="1" ht="48.75" customHeight="1">
      <c r="A21" s="201">
        <f t="shared" si="1"/>
        <v>13</v>
      </c>
      <c r="B21" s="280" t="s">
        <v>73</v>
      </c>
      <c r="C21" s="257" t="s">
        <v>427</v>
      </c>
      <c r="D21" s="256">
        <v>110</v>
      </c>
      <c r="E21" s="257" t="s">
        <v>74</v>
      </c>
      <c r="F21" s="209">
        <v>50.5</v>
      </c>
      <c r="G21" s="209">
        <v>0</v>
      </c>
      <c r="H21" s="209">
        <v>0</v>
      </c>
    </row>
    <row r="22" spans="1:8" s="247" customFormat="1" ht="23.25" customHeight="1">
      <c r="A22" s="201">
        <f t="shared" si="1"/>
        <v>14</v>
      </c>
      <c r="B22" s="214" t="s">
        <v>327</v>
      </c>
      <c r="C22" s="257" t="s">
        <v>166</v>
      </c>
      <c r="D22" s="256"/>
      <c r="E22" s="257"/>
      <c r="F22" s="209">
        <f>F23+F28+F33</f>
        <v>575.70000000000005</v>
      </c>
      <c r="G22" s="209">
        <f>G23+G28+G33</f>
        <v>515</v>
      </c>
      <c r="H22" s="209">
        <f>H23+H28+H33</f>
        <v>383.3</v>
      </c>
    </row>
    <row r="23" spans="1:8" s="247" customFormat="1" ht="75" customHeight="1">
      <c r="A23" s="201">
        <f t="shared" si="1"/>
        <v>15</v>
      </c>
      <c r="B23" s="214" t="s">
        <v>450</v>
      </c>
      <c r="C23" s="257" t="s">
        <v>429</v>
      </c>
      <c r="D23" s="256"/>
      <c r="E23" s="257"/>
      <c r="F23" s="209">
        <f>F24</f>
        <v>60.7</v>
      </c>
      <c r="G23" s="209">
        <f t="shared" ref="G23:H26" si="3">G24</f>
        <v>0</v>
      </c>
      <c r="H23" s="209">
        <f t="shared" si="3"/>
        <v>0</v>
      </c>
    </row>
    <row r="24" spans="1:8" s="247" customFormat="1" ht="34.5" customHeight="1">
      <c r="A24" s="201">
        <f t="shared" si="1"/>
        <v>16</v>
      </c>
      <c r="B24" s="214" t="s">
        <v>136</v>
      </c>
      <c r="C24" s="257" t="s">
        <v>429</v>
      </c>
      <c r="D24" s="256">
        <v>200</v>
      </c>
      <c r="E24" s="257"/>
      <c r="F24" s="209">
        <f>F25</f>
        <v>60.7</v>
      </c>
      <c r="G24" s="209">
        <f t="shared" si="3"/>
        <v>0</v>
      </c>
      <c r="H24" s="209">
        <f t="shared" si="3"/>
        <v>0</v>
      </c>
    </row>
    <row r="25" spans="1:8" s="247" customFormat="1" ht="30" customHeight="1">
      <c r="A25" s="201">
        <f t="shared" si="1"/>
        <v>17</v>
      </c>
      <c r="B25" s="214" t="s">
        <v>138</v>
      </c>
      <c r="C25" s="257" t="s">
        <v>429</v>
      </c>
      <c r="D25" s="256">
        <v>240</v>
      </c>
      <c r="E25" s="257"/>
      <c r="F25" s="209">
        <f>F26</f>
        <v>60.7</v>
      </c>
      <c r="G25" s="209">
        <f t="shared" si="3"/>
        <v>0</v>
      </c>
      <c r="H25" s="209">
        <f t="shared" si="3"/>
        <v>0</v>
      </c>
    </row>
    <row r="26" spans="1:8" s="247" customFormat="1" ht="17.25" customHeight="1">
      <c r="A26" s="201">
        <f t="shared" si="1"/>
        <v>18</v>
      </c>
      <c r="B26" s="214" t="s">
        <v>104</v>
      </c>
      <c r="C26" s="257" t="s">
        <v>429</v>
      </c>
      <c r="D26" s="256">
        <v>240</v>
      </c>
      <c r="E26" s="257" t="s">
        <v>105</v>
      </c>
      <c r="F26" s="209">
        <f>F27</f>
        <v>60.7</v>
      </c>
      <c r="G26" s="209">
        <f t="shared" si="3"/>
        <v>0</v>
      </c>
      <c r="H26" s="209">
        <f t="shared" si="3"/>
        <v>0</v>
      </c>
    </row>
    <row r="27" spans="1:8" s="247" customFormat="1" ht="18.75" customHeight="1">
      <c r="A27" s="201">
        <f t="shared" si="1"/>
        <v>19</v>
      </c>
      <c r="B27" s="214" t="s">
        <v>110</v>
      </c>
      <c r="C27" s="257" t="s">
        <v>429</v>
      </c>
      <c r="D27" s="256">
        <v>240</v>
      </c>
      <c r="E27" s="257" t="s">
        <v>111</v>
      </c>
      <c r="F27" s="209">
        <v>60.7</v>
      </c>
      <c r="G27" s="209">
        <v>0</v>
      </c>
      <c r="H27" s="209">
        <v>0</v>
      </c>
    </row>
    <row r="28" spans="1:8" s="247" customFormat="1" ht="74.25" customHeight="1">
      <c r="A28" s="201">
        <f t="shared" si="1"/>
        <v>20</v>
      </c>
      <c r="B28" s="214" t="s">
        <v>301</v>
      </c>
      <c r="C28" s="257" t="s">
        <v>167</v>
      </c>
      <c r="D28" s="256"/>
      <c r="E28" s="257"/>
      <c r="F28" s="209">
        <f>F29</f>
        <v>7.5</v>
      </c>
      <c r="G28" s="209">
        <f t="shared" ref="G28:H31" si="4">G29</f>
        <v>7.5</v>
      </c>
      <c r="H28" s="209">
        <f t="shared" si="4"/>
        <v>7.5</v>
      </c>
    </row>
    <row r="29" spans="1:8" s="247" customFormat="1" ht="29.25" customHeight="1">
      <c r="A29" s="201">
        <f t="shared" si="1"/>
        <v>21</v>
      </c>
      <c r="B29" s="214" t="s">
        <v>136</v>
      </c>
      <c r="C29" s="257" t="s">
        <v>167</v>
      </c>
      <c r="D29" s="256">
        <v>200</v>
      </c>
      <c r="E29" s="257"/>
      <c r="F29" s="209">
        <f>F30</f>
        <v>7.5</v>
      </c>
      <c r="G29" s="209">
        <f t="shared" si="4"/>
        <v>7.5</v>
      </c>
      <c r="H29" s="209">
        <f t="shared" si="4"/>
        <v>7.5</v>
      </c>
    </row>
    <row r="30" spans="1:8" s="247" customFormat="1" ht="29.25" customHeight="1">
      <c r="A30" s="201">
        <f t="shared" si="1"/>
        <v>22</v>
      </c>
      <c r="B30" s="214" t="s">
        <v>138</v>
      </c>
      <c r="C30" s="257" t="s">
        <v>167</v>
      </c>
      <c r="D30" s="256">
        <v>240</v>
      </c>
      <c r="E30" s="257"/>
      <c r="F30" s="209">
        <f>F31</f>
        <v>7.5</v>
      </c>
      <c r="G30" s="209">
        <f t="shared" si="4"/>
        <v>7.5</v>
      </c>
      <c r="H30" s="209">
        <f t="shared" si="4"/>
        <v>7.5</v>
      </c>
    </row>
    <row r="31" spans="1:8" s="247" customFormat="1" ht="19.5" customHeight="1">
      <c r="A31" s="201">
        <f t="shared" si="1"/>
        <v>23</v>
      </c>
      <c r="B31" s="214" t="s">
        <v>104</v>
      </c>
      <c r="C31" s="257" t="s">
        <v>167</v>
      </c>
      <c r="D31" s="256">
        <v>200</v>
      </c>
      <c r="E31" s="257" t="s">
        <v>105</v>
      </c>
      <c r="F31" s="209">
        <f>F32</f>
        <v>7.5</v>
      </c>
      <c r="G31" s="209">
        <f t="shared" si="4"/>
        <v>7.5</v>
      </c>
      <c r="H31" s="209">
        <f t="shared" si="4"/>
        <v>7.5</v>
      </c>
    </row>
    <row r="32" spans="1:8" s="247" customFormat="1" ht="18.75" customHeight="1">
      <c r="A32" s="201">
        <f t="shared" si="1"/>
        <v>24</v>
      </c>
      <c r="B32" s="214" t="s">
        <v>110</v>
      </c>
      <c r="C32" s="257" t="s">
        <v>167</v>
      </c>
      <c r="D32" s="256">
        <v>240</v>
      </c>
      <c r="E32" s="257" t="s">
        <v>111</v>
      </c>
      <c r="F32" s="209">
        <v>7.5</v>
      </c>
      <c r="G32" s="209">
        <v>7.5</v>
      </c>
      <c r="H32" s="209">
        <v>7.5</v>
      </c>
    </row>
    <row r="33" spans="1:8" s="247" customFormat="1" ht="75.75" customHeight="1">
      <c r="A33" s="201">
        <f t="shared" si="1"/>
        <v>25</v>
      </c>
      <c r="B33" s="214" t="s">
        <v>308</v>
      </c>
      <c r="C33" s="257" t="s">
        <v>168</v>
      </c>
      <c r="D33" s="256"/>
      <c r="E33" s="257"/>
      <c r="F33" s="209">
        <f>F34</f>
        <v>507.5</v>
      </c>
      <c r="G33" s="209">
        <f t="shared" ref="G33:H36" si="5">G34</f>
        <v>507.5</v>
      </c>
      <c r="H33" s="209">
        <f t="shared" si="5"/>
        <v>375.8</v>
      </c>
    </row>
    <row r="34" spans="1:8" s="247" customFormat="1" ht="30.75" customHeight="1">
      <c r="A34" s="201">
        <f t="shared" si="1"/>
        <v>26</v>
      </c>
      <c r="B34" s="214" t="s">
        <v>136</v>
      </c>
      <c r="C34" s="257" t="s">
        <v>168</v>
      </c>
      <c r="D34" s="256">
        <v>200</v>
      </c>
      <c r="E34" s="257"/>
      <c r="F34" s="209">
        <f>F35</f>
        <v>507.5</v>
      </c>
      <c r="G34" s="209">
        <f t="shared" si="5"/>
        <v>507.5</v>
      </c>
      <c r="H34" s="209">
        <f t="shared" si="5"/>
        <v>375.8</v>
      </c>
    </row>
    <row r="35" spans="1:8" s="247" customFormat="1" ht="32.25" customHeight="1">
      <c r="A35" s="201">
        <f t="shared" si="1"/>
        <v>27</v>
      </c>
      <c r="B35" s="214" t="s">
        <v>138</v>
      </c>
      <c r="C35" s="257" t="s">
        <v>168</v>
      </c>
      <c r="D35" s="256">
        <v>240</v>
      </c>
      <c r="E35" s="257"/>
      <c r="F35" s="209">
        <f>F36</f>
        <v>507.5</v>
      </c>
      <c r="G35" s="209">
        <f t="shared" si="5"/>
        <v>507.5</v>
      </c>
      <c r="H35" s="209">
        <f t="shared" si="5"/>
        <v>375.8</v>
      </c>
    </row>
    <row r="36" spans="1:8" s="247" customFormat="1" ht="17.25" customHeight="1">
      <c r="A36" s="201">
        <f t="shared" si="1"/>
        <v>28</v>
      </c>
      <c r="B36" s="214" t="s">
        <v>104</v>
      </c>
      <c r="C36" s="257" t="s">
        <v>168</v>
      </c>
      <c r="D36" s="256">
        <v>200</v>
      </c>
      <c r="E36" s="257" t="s">
        <v>105</v>
      </c>
      <c r="F36" s="209">
        <f>F37</f>
        <v>507.5</v>
      </c>
      <c r="G36" s="209">
        <f t="shared" si="5"/>
        <v>507.5</v>
      </c>
      <c r="H36" s="209">
        <f t="shared" si="5"/>
        <v>375.8</v>
      </c>
    </row>
    <row r="37" spans="1:8" s="247" customFormat="1" ht="17.25" customHeight="1">
      <c r="A37" s="201">
        <f t="shared" si="1"/>
        <v>29</v>
      </c>
      <c r="B37" s="214" t="s">
        <v>110</v>
      </c>
      <c r="C37" s="257" t="s">
        <v>168</v>
      </c>
      <c r="D37" s="256">
        <v>240</v>
      </c>
      <c r="E37" s="257" t="s">
        <v>111</v>
      </c>
      <c r="F37" s="209">
        <v>507.5</v>
      </c>
      <c r="G37" s="209">
        <v>507.5</v>
      </c>
      <c r="H37" s="209">
        <v>375.8</v>
      </c>
    </row>
    <row r="38" spans="1:8" s="247" customFormat="1" ht="60" customHeight="1">
      <c r="A38" s="201">
        <f t="shared" si="1"/>
        <v>30</v>
      </c>
      <c r="B38" s="242" t="s">
        <v>309</v>
      </c>
      <c r="C38" s="258" t="s">
        <v>155</v>
      </c>
      <c r="D38" s="259"/>
      <c r="E38" s="258"/>
      <c r="F38" s="209">
        <f>SUM(F39)</f>
        <v>190.7</v>
      </c>
      <c r="G38" s="209">
        <f t="shared" ref="G38:H38" si="6">SUM(G39)</f>
        <v>190.7</v>
      </c>
      <c r="H38" s="209">
        <f t="shared" si="6"/>
        <v>190.7</v>
      </c>
    </row>
    <row r="39" spans="1:8" s="247" customFormat="1" ht="31.5" customHeight="1">
      <c r="A39" s="201">
        <f t="shared" si="1"/>
        <v>31</v>
      </c>
      <c r="B39" s="214" t="s">
        <v>310</v>
      </c>
      <c r="C39" s="257" t="s">
        <v>156</v>
      </c>
      <c r="D39" s="256"/>
      <c r="E39" s="257"/>
      <c r="F39" s="209">
        <f>SUM(F40+F45+F50+F55)</f>
        <v>190.7</v>
      </c>
      <c r="G39" s="209">
        <f t="shared" ref="G39:H39" si="7">SUM(G40+G45+G50+G55)</f>
        <v>190.7</v>
      </c>
      <c r="H39" s="209">
        <f t="shared" si="7"/>
        <v>190.7</v>
      </c>
    </row>
    <row r="40" spans="1:8" s="247" customFormat="1" ht="105" customHeight="1">
      <c r="A40" s="201">
        <f t="shared" si="1"/>
        <v>32</v>
      </c>
      <c r="B40" s="214" t="s">
        <v>311</v>
      </c>
      <c r="C40" s="257" t="s">
        <v>357</v>
      </c>
      <c r="D40" s="256"/>
      <c r="E40" s="257"/>
      <c r="F40" s="209">
        <f>F41</f>
        <v>78.099999999999994</v>
      </c>
      <c r="G40" s="209">
        <f t="shared" ref="G40:H41" si="8">G41</f>
        <v>78.099999999999994</v>
      </c>
      <c r="H40" s="209">
        <f t="shared" si="8"/>
        <v>78.099999999999994</v>
      </c>
    </row>
    <row r="41" spans="1:8" s="247" customFormat="1" ht="33.75" customHeight="1">
      <c r="A41" s="201">
        <f t="shared" si="1"/>
        <v>33</v>
      </c>
      <c r="B41" s="214" t="s">
        <v>136</v>
      </c>
      <c r="C41" s="257" t="s">
        <v>357</v>
      </c>
      <c r="D41" s="256">
        <v>200</v>
      </c>
      <c r="E41" s="257"/>
      <c r="F41" s="209">
        <f>F42</f>
        <v>78.099999999999994</v>
      </c>
      <c r="G41" s="209">
        <f t="shared" si="8"/>
        <v>78.099999999999994</v>
      </c>
      <c r="H41" s="209">
        <f t="shared" si="8"/>
        <v>78.099999999999994</v>
      </c>
    </row>
    <row r="42" spans="1:8" s="247" customFormat="1" ht="33" customHeight="1">
      <c r="A42" s="201">
        <f t="shared" si="1"/>
        <v>34</v>
      </c>
      <c r="B42" s="214" t="s">
        <v>138</v>
      </c>
      <c r="C42" s="257" t="s">
        <v>357</v>
      </c>
      <c r="D42" s="256">
        <v>240</v>
      </c>
      <c r="E42" s="257"/>
      <c r="F42" s="209">
        <f t="shared" ref="F42:H43" si="9">F43</f>
        <v>78.099999999999994</v>
      </c>
      <c r="G42" s="209">
        <f t="shared" si="9"/>
        <v>78.099999999999994</v>
      </c>
      <c r="H42" s="209">
        <f t="shared" si="9"/>
        <v>78.099999999999994</v>
      </c>
    </row>
    <row r="43" spans="1:8" s="247" customFormat="1" ht="30" customHeight="1">
      <c r="A43" s="201">
        <f t="shared" si="1"/>
        <v>35</v>
      </c>
      <c r="B43" s="214" t="s">
        <v>90</v>
      </c>
      <c r="C43" s="257" t="s">
        <v>357</v>
      </c>
      <c r="D43" s="256">
        <v>240</v>
      </c>
      <c r="E43" s="257" t="s">
        <v>91</v>
      </c>
      <c r="F43" s="209">
        <f>F44</f>
        <v>78.099999999999994</v>
      </c>
      <c r="G43" s="209">
        <f t="shared" si="9"/>
        <v>78.099999999999994</v>
      </c>
      <c r="H43" s="209">
        <f t="shared" si="9"/>
        <v>78.099999999999994</v>
      </c>
    </row>
    <row r="44" spans="1:8" s="247" customFormat="1" ht="34.5" customHeight="1">
      <c r="A44" s="201">
        <f t="shared" si="1"/>
        <v>36</v>
      </c>
      <c r="B44" s="244" t="s">
        <v>434</v>
      </c>
      <c r="C44" s="257" t="s">
        <v>357</v>
      </c>
      <c r="D44" s="256">
        <v>240</v>
      </c>
      <c r="E44" s="257" t="s">
        <v>93</v>
      </c>
      <c r="F44" s="209">
        <v>78.099999999999994</v>
      </c>
      <c r="G44" s="209">
        <v>78.099999999999994</v>
      </c>
      <c r="H44" s="209">
        <v>78.099999999999994</v>
      </c>
    </row>
    <row r="45" spans="1:8" s="247" customFormat="1" ht="109.5" customHeight="1">
      <c r="A45" s="201">
        <f t="shared" si="1"/>
        <v>37</v>
      </c>
      <c r="B45" s="214" t="s">
        <v>430</v>
      </c>
      <c r="C45" s="257" t="s">
        <v>157</v>
      </c>
      <c r="D45" s="256"/>
      <c r="E45" s="257"/>
      <c r="F45" s="209">
        <v>107.5</v>
      </c>
      <c r="G45" s="209">
        <v>107.5</v>
      </c>
      <c r="H45" s="209">
        <v>107.5</v>
      </c>
    </row>
    <row r="46" spans="1:8" s="247" customFormat="1" ht="30.75" customHeight="1">
      <c r="A46" s="201">
        <f t="shared" si="1"/>
        <v>38</v>
      </c>
      <c r="B46" s="214" t="s">
        <v>136</v>
      </c>
      <c r="C46" s="257" t="s">
        <v>157</v>
      </c>
      <c r="D46" s="256">
        <v>200</v>
      </c>
      <c r="E46" s="257"/>
      <c r="F46" s="209">
        <f>F47</f>
        <v>107.5</v>
      </c>
      <c r="G46" s="209">
        <f t="shared" ref="G46:H48" si="10">G47</f>
        <v>107.5</v>
      </c>
      <c r="H46" s="209">
        <f t="shared" si="10"/>
        <v>107.5</v>
      </c>
    </row>
    <row r="47" spans="1:8" s="247" customFormat="1" ht="32.25" customHeight="1">
      <c r="A47" s="201">
        <f t="shared" si="1"/>
        <v>39</v>
      </c>
      <c r="B47" s="214" t="s">
        <v>138</v>
      </c>
      <c r="C47" s="257" t="s">
        <v>157</v>
      </c>
      <c r="D47" s="256">
        <v>240</v>
      </c>
      <c r="E47" s="257"/>
      <c r="F47" s="209">
        <f>F48</f>
        <v>107.5</v>
      </c>
      <c r="G47" s="209">
        <f t="shared" si="10"/>
        <v>107.5</v>
      </c>
      <c r="H47" s="209">
        <f t="shared" si="10"/>
        <v>107.5</v>
      </c>
    </row>
    <row r="48" spans="1:8" s="247" customFormat="1" ht="31.5" customHeight="1">
      <c r="A48" s="201">
        <f t="shared" si="1"/>
        <v>40</v>
      </c>
      <c r="B48" s="214" t="s">
        <v>90</v>
      </c>
      <c r="C48" s="257" t="s">
        <v>157</v>
      </c>
      <c r="D48" s="256">
        <v>240</v>
      </c>
      <c r="E48" s="257" t="s">
        <v>91</v>
      </c>
      <c r="F48" s="209">
        <f>F49</f>
        <v>107.5</v>
      </c>
      <c r="G48" s="209">
        <f t="shared" si="10"/>
        <v>107.5</v>
      </c>
      <c r="H48" s="209">
        <f t="shared" si="10"/>
        <v>107.5</v>
      </c>
    </row>
    <row r="49" spans="1:8" s="247" customFormat="1" ht="36.75" customHeight="1">
      <c r="A49" s="201">
        <f t="shared" si="1"/>
        <v>41</v>
      </c>
      <c r="B49" s="244" t="s">
        <v>434</v>
      </c>
      <c r="C49" s="257" t="s">
        <v>157</v>
      </c>
      <c r="D49" s="256">
        <v>240</v>
      </c>
      <c r="E49" s="257" t="s">
        <v>93</v>
      </c>
      <c r="F49" s="209">
        <v>107.5</v>
      </c>
      <c r="G49" s="209">
        <v>107.5</v>
      </c>
      <c r="H49" s="209">
        <v>107.5</v>
      </c>
    </row>
    <row r="50" spans="1:8" s="247" customFormat="1" ht="106.5" customHeight="1">
      <c r="A50" s="201">
        <f t="shared" si="1"/>
        <v>42</v>
      </c>
      <c r="B50" s="214" t="s">
        <v>361</v>
      </c>
      <c r="C50" s="257" t="s">
        <v>359</v>
      </c>
      <c r="D50" s="256"/>
      <c r="E50" s="257"/>
      <c r="F50" s="209">
        <v>4.0999999999999996</v>
      </c>
      <c r="G50" s="209">
        <v>4.0999999999999996</v>
      </c>
      <c r="H50" s="209">
        <v>4.0999999999999996</v>
      </c>
    </row>
    <row r="51" spans="1:8" s="247" customFormat="1" ht="36" customHeight="1">
      <c r="A51" s="201">
        <f t="shared" si="1"/>
        <v>43</v>
      </c>
      <c r="B51" s="214" t="s">
        <v>136</v>
      </c>
      <c r="C51" s="257" t="s">
        <v>359</v>
      </c>
      <c r="D51" s="256">
        <v>200</v>
      </c>
      <c r="E51" s="257"/>
      <c r="F51" s="209">
        <v>4.0999999999999996</v>
      </c>
      <c r="G51" s="209">
        <v>4.0999999999999996</v>
      </c>
      <c r="H51" s="209">
        <v>4.0999999999999996</v>
      </c>
    </row>
    <row r="52" spans="1:8" s="247" customFormat="1" ht="35.25" customHeight="1">
      <c r="A52" s="201">
        <f t="shared" si="1"/>
        <v>44</v>
      </c>
      <c r="B52" s="214" t="s">
        <v>138</v>
      </c>
      <c r="C52" s="257" t="s">
        <v>359</v>
      </c>
      <c r="D52" s="256">
        <v>240</v>
      </c>
      <c r="E52" s="257"/>
      <c r="F52" s="209">
        <v>4.0999999999999996</v>
      </c>
      <c r="G52" s="209">
        <v>4.0999999999999996</v>
      </c>
      <c r="H52" s="209">
        <v>4.0999999999999996</v>
      </c>
    </row>
    <row r="53" spans="1:8" s="247" customFormat="1" ht="30.75" customHeight="1">
      <c r="A53" s="201">
        <f t="shared" si="1"/>
        <v>45</v>
      </c>
      <c r="B53" s="214" t="s">
        <v>90</v>
      </c>
      <c r="C53" s="257" t="s">
        <v>359</v>
      </c>
      <c r="D53" s="256">
        <v>240</v>
      </c>
      <c r="E53" s="257" t="s">
        <v>91</v>
      </c>
      <c r="F53" s="209">
        <v>4.0999999999999996</v>
      </c>
      <c r="G53" s="209">
        <v>4.0999999999999996</v>
      </c>
      <c r="H53" s="209">
        <v>4.0999999999999996</v>
      </c>
    </row>
    <row r="54" spans="1:8" s="247" customFormat="1" ht="35.25" customHeight="1">
      <c r="A54" s="201">
        <f t="shared" si="1"/>
        <v>46</v>
      </c>
      <c r="B54" s="244" t="s">
        <v>434</v>
      </c>
      <c r="C54" s="257" t="s">
        <v>359</v>
      </c>
      <c r="D54" s="256">
        <v>240</v>
      </c>
      <c r="E54" s="257" t="s">
        <v>93</v>
      </c>
      <c r="F54" s="209">
        <v>4.0999999999999996</v>
      </c>
      <c r="G54" s="209">
        <v>4.0999999999999996</v>
      </c>
      <c r="H54" s="209">
        <v>4.0999999999999996</v>
      </c>
    </row>
    <row r="55" spans="1:8" s="247" customFormat="1" ht="96" customHeight="1">
      <c r="A55" s="201">
        <f t="shared" si="1"/>
        <v>47</v>
      </c>
      <c r="B55" s="214" t="s">
        <v>314</v>
      </c>
      <c r="C55" s="257" t="s">
        <v>160</v>
      </c>
      <c r="D55" s="256"/>
      <c r="E55" s="257"/>
      <c r="F55" s="209">
        <f>F56</f>
        <v>1</v>
      </c>
      <c r="G55" s="209">
        <f t="shared" ref="G55:H57" si="11">G56</f>
        <v>1</v>
      </c>
      <c r="H55" s="209">
        <f t="shared" si="11"/>
        <v>1</v>
      </c>
    </row>
    <row r="56" spans="1:8" s="247" customFormat="1" ht="31.5" customHeight="1">
      <c r="A56" s="201">
        <f t="shared" si="1"/>
        <v>48</v>
      </c>
      <c r="B56" s="214" t="s">
        <v>136</v>
      </c>
      <c r="C56" s="257" t="s">
        <v>160</v>
      </c>
      <c r="D56" s="256">
        <v>200</v>
      </c>
      <c r="E56" s="257"/>
      <c r="F56" s="209">
        <f>F57</f>
        <v>1</v>
      </c>
      <c r="G56" s="209">
        <f t="shared" si="11"/>
        <v>1</v>
      </c>
      <c r="H56" s="209">
        <f t="shared" si="11"/>
        <v>1</v>
      </c>
    </row>
    <row r="57" spans="1:8" s="247" customFormat="1" ht="33" customHeight="1">
      <c r="A57" s="201">
        <f t="shared" si="1"/>
        <v>49</v>
      </c>
      <c r="B57" s="214" t="s">
        <v>138</v>
      </c>
      <c r="C57" s="257" t="s">
        <v>160</v>
      </c>
      <c r="D57" s="256">
        <v>240</v>
      </c>
      <c r="E57" s="257"/>
      <c r="F57" s="209">
        <f>F58</f>
        <v>1</v>
      </c>
      <c r="G57" s="209">
        <f t="shared" si="11"/>
        <v>1</v>
      </c>
      <c r="H57" s="209">
        <f t="shared" si="11"/>
        <v>1</v>
      </c>
    </row>
    <row r="58" spans="1:8" s="247" customFormat="1" ht="29.25" customHeight="1">
      <c r="A58" s="201">
        <f t="shared" si="1"/>
        <v>50</v>
      </c>
      <c r="B58" s="214" t="s">
        <v>90</v>
      </c>
      <c r="C58" s="257" t="s">
        <v>160</v>
      </c>
      <c r="D58" s="256">
        <v>240</v>
      </c>
      <c r="E58" s="257" t="s">
        <v>91</v>
      </c>
      <c r="F58" s="209">
        <f>SUM(F59)</f>
        <v>1</v>
      </c>
      <c r="G58" s="209">
        <f t="shared" ref="G58:H58" si="12">SUM(G59)</f>
        <v>1</v>
      </c>
      <c r="H58" s="209">
        <f t="shared" si="12"/>
        <v>1</v>
      </c>
    </row>
    <row r="59" spans="1:8" s="247" customFormat="1" ht="30" customHeight="1">
      <c r="A59" s="201">
        <f t="shared" si="1"/>
        <v>51</v>
      </c>
      <c r="B59" s="214" t="s">
        <v>158</v>
      </c>
      <c r="C59" s="257" t="s">
        <v>160</v>
      </c>
      <c r="D59" s="256">
        <v>240</v>
      </c>
      <c r="E59" s="257" t="s">
        <v>96</v>
      </c>
      <c r="F59" s="209">
        <v>1</v>
      </c>
      <c r="G59" s="209">
        <v>1</v>
      </c>
      <c r="H59" s="209">
        <v>1</v>
      </c>
    </row>
    <row r="60" spans="1:8" s="247" customFormat="1" ht="31.5" customHeight="1">
      <c r="A60" s="201">
        <f t="shared" si="1"/>
        <v>52</v>
      </c>
      <c r="B60" s="242" t="s">
        <v>312</v>
      </c>
      <c r="C60" s="258" t="s">
        <v>162</v>
      </c>
      <c r="D60" s="259"/>
      <c r="E60" s="258"/>
      <c r="F60" s="208">
        <f>F67+F62</f>
        <v>511.6</v>
      </c>
      <c r="G60" s="208">
        <f>G67+G62</f>
        <v>531.20000000000005</v>
      </c>
      <c r="H60" s="208">
        <f>H67+H62</f>
        <v>552.29999999999995</v>
      </c>
    </row>
    <row r="61" spans="1:8" s="247" customFormat="1" ht="39.75" customHeight="1">
      <c r="A61" s="201">
        <f t="shared" si="1"/>
        <v>53</v>
      </c>
      <c r="B61" s="214" t="s">
        <v>315</v>
      </c>
      <c r="C61" s="257" t="s">
        <v>296</v>
      </c>
      <c r="D61" s="259"/>
      <c r="E61" s="258"/>
      <c r="F61" s="209">
        <f>F67</f>
        <v>143.9</v>
      </c>
      <c r="G61" s="209">
        <f>G67</f>
        <v>148.80000000000001</v>
      </c>
      <c r="H61" s="209">
        <f>H67</f>
        <v>154.6</v>
      </c>
    </row>
    <row r="62" spans="1:8" s="247" customFormat="1" ht="64.5" customHeight="1">
      <c r="A62" s="201">
        <f t="shared" si="1"/>
        <v>54</v>
      </c>
      <c r="B62" s="214" t="s">
        <v>428</v>
      </c>
      <c r="C62" s="257" t="s">
        <v>423</v>
      </c>
      <c r="D62" s="256"/>
      <c r="E62" s="257"/>
      <c r="F62" s="209">
        <v>367.7</v>
      </c>
      <c r="G62" s="209">
        <v>382.4</v>
      </c>
      <c r="H62" s="209">
        <v>397.7</v>
      </c>
    </row>
    <row r="63" spans="1:8" s="247" customFormat="1" ht="33" customHeight="1">
      <c r="A63" s="201">
        <f t="shared" si="1"/>
        <v>55</v>
      </c>
      <c r="B63" s="214" t="s">
        <v>136</v>
      </c>
      <c r="C63" s="257" t="s">
        <v>423</v>
      </c>
      <c r="D63" s="256">
        <v>200</v>
      </c>
      <c r="E63" s="257"/>
      <c r="F63" s="209">
        <v>367.7</v>
      </c>
      <c r="G63" s="209">
        <v>382.4</v>
      </c>
      <c r="H63" s="209">
        <v>397.7</v>
      </c>
    </row>
    <row r="64" spans="1:8" s="247" customFormat="1" ht="31.5" customHeight="1">
      <c r="A64" s="201">
        <f t="shared" si="1"/>
        <v>56</v>
      </c>
      <c r="B64" s="214" t="s">
        <v>138</v>
      </c>
      <c r="C64" s="257" t="s">
        <v>423</v>
      </c>
      <c r="D64" s="256">
        <v>240</v>
      </c>
      <c r="E64" s="257"/>
      <c r="F64" s="209">
        <v>367.7</v>
      </c>
      <c r="G64" s="209">
        <v>382.4</v>
      </c>
      <c r="H64" s="209">
        <v>397.7</v>
      </c>
    </row>
    <row r="65" spans="1:8" s="247" customFormat="1" ht="16.5" customHeight="1">
      <c r="A65" s="201">
        <f t="shared" si="1"/>
        <v>57</v>
      </c>
      <c r="B65" s="214" t="s">
        <v>98</v>
      </c>
      <c r="C65" s="257" t="s">
        <v>423</v>
      </c>
      <c r="D65" s="256">
        <v>240</v>
      </c>
      <c r="E65" s="257" t="s">
        <v>99</v>
      </c>
      <c r="F65" s="209">
        <v>367.7</v>
      </c>
      <c r="G65" s="209">
        <v>382.4</v>
      </c>
      <c r="H65" s="209">
        <v>397.7</v>
      </c>
    </row>
    <row r="66" spans="1:8" s="247" customFormat="1" ht="16.5" customHeight="1">
      <c r="A66" s="201">
        <f t="shared" si="1"/>
        <v>58</v>
      </c>
      <c r="B66" s="214" t="s">
        <v>101</v>
      </c>
      <c r="C66" s="257" t="s">
        <v>423</v>
      </c>
      <c r="D66" s="256">
        <v>240</v>
      </c>
      <c r="E66" s="257" t="s">
        <v>102</v>
      </c>
      <c r="F66" s="209">
        <v>367.7</v>
      </c>
      <c r="G66" s="209">
        <v>382.4</v>
      </c>
      <c r="H66" s="209">
        <v>397.7</v>
      </c>
    </row>
    <row r="67" spans="1:8" s="247" customFormat="1" ht="93.75" customHeight="1">
      <c r="A67" s="201">
        <f t="shared" si="1"/>
        <v>59</v>
      </c>
      <c r="B67" s="214" t="s">
        <v>313</v>
      </c>
      <c r="C67" s="257" t="s">
        <v>298</v>
      </c>
      <c r="D67" s="256"/>
      <c r="E67" s="257"/>
      <c r="F67" s="209">
        <f>F68</f>
        <v>143.9</v>
      </c>
      <c r="G67" s="209">
        <f t="shared" ref="G67:H70" si="13">G68</f>
        <v>148.80000000000001</v>
      </c>
      <c r="H67" s="209">
        <f t="shared" si="13"/>
        <v>154.6</v>
      </c>
    </row>
    <row r="68" spans="1:8" s="247" customFormat="1" ht="32.25" customHeight="1">
      <c r="A68" s="201">
        <f t="shared" si="1"/>
        <v>60</v>
      </c>
      <c r="B68" s="214" t="s">
        <v>136</v>
      </c>
      <c r="C68" s="257" t="s">
        <v>298</v>
      </c>
      <c r="D68" s="256">
        <v>200</v>
      </c>
      <c r="E68" s="257"/>
      <c r="F68" s="209">
        <f>F69</f>
        <v>143.9</v>
      </c>
      <c r="G68" s="209">
        <f t="shared" si="13"/>
        <v>148.80000000000001</v>
      </c>
      <c r="H68" s="209">
        <f t="shared" si="13"/>
        <v>154.6</v>
      </c>
    </row>
    <row r="69" spans="1:8" s="247" customFormat="1" ht="33" customHeight="1">
      <c r="A69" s="201">
        <f t="shared" si="1"/>
        <v>61</v>
      </c>
      <c r="B69" s="214" t="s">
        <v>138</v>
      </c>
      <c r="C69" s="257" t="s">
        <v>298</v>
      </c>
      <c r="D69" s="256">
        <v>240</v>
      </c>
      <c r="E69" s="257"/>
      <c r="F69" s="209">
        <f>F70</f>
        <v>143.9</v>
      </c>
      <c r="G69" s="209">
        <f t="shared" si="13"/>
        <v>148.80000000000001</v>
      </c>
      <c r="H69" s="209">
        <f t="shared" si="13"/>
        <v>154.6</v>
      </c>
    </row>
    <row r="70" spans="1:8" s="247" customFormat="1" ht="15.75" customHeight="1">
      <c r="A70" s="201">
        <f t="shared" si="1"/>
        <v>62</v>
      </c>
      <c r="B70" s="214" t="s">
        <v>98</v>
      </c>
      <c r="C70" s="257" t="s">
        <v>298</v>
      </c>
      <c r="D70" s="256">
        <v>240</v>
      </c>
      <c r="E70" s="257" t="s">
        <v>99</v>
      </c>
      <c r="F70" s="209">
        <f>F71</f>
        <v>143.9</v>
      </c>
      <c r="G70" s="209">
        <f t="shared" si="13"/>
        <v>148.80000000000001</v>
      </c>
      <c r="H70" s="209">
        <f t="shared" si="13"/>
        <v>154.6</v>
      </c>
    </row>
    <row r="71" spans="1:8" s="247" customFormat="1" ht="16.5" customHeight="1">
      <c r="A71" s="201">
        <f t="shared" si="1"/>
        <v>63</v>
      </c>
      <c r="B71" s="214" t="s">
        <v>101</v>
      </c>
      <c r="C71" s="257" t="s">
        <v>298</v>
      </c>
      <c r="D71" s="256">
        <v>240</v>
      </c>
      <c r="E71" s="257" t="s">
        <v>102</v>
      </c>
      <c r="F71" s="209">
        <v>143.9</v>
      </c>
      <c r="G71" s="209">
        <v>148.80000000000001</v>
      </c>
      <c r="H71" s="209">
        <v>154.6</v>
      </c>
    </row>
    <row r="72" spans="1:8" s="247" customFormat="1" ht="28.5" customHeight="1">
      <c r="A72" s="201">
        <f t="shared" si="1"/>
        <v>64</v>
      </c>
      <c r="B72" s="242" t="s">
        <v>316</v>
      </c>
      <c r="C72" s="259" t="s">
        <v>177</v>
      </c>
      <c r="D72" s="259"/>
      <c r="E72" s="258"/>
      <c r="F72" s="208">
        <f>F73+F82+F87+F92+F106+F115+F120+F125+F140+F130+F110+F135</f>
        <v>3985.2499999999995</v>
      </c>
      <c r="G72" s="208">
        <f t="shared" ref="G72:H72" si="14">G73+G82+G87+G92+G106+G115+G120+G125+G140+G130+G110+G135</f>
        <v>3842.35</v>
      </c>
      <c r="H72" s="208">
        <f t="shared" si="14"/>
        <v>3764.25</v>
      </c>
    </row>
    <row r="73" spans="1:8" s="260" customFormat="1" ht="48" customHeight="1">
      <c r="A73" s="201">
        <f t="shared" si="1"/>
        <v>65</v>
      </c>
      <c r="B73" s="214" t="s">
        <v>290</v>
      </c>
      <c r="C73" s="256">
        <v>8510051180</v>
      </c>
      <c r="D73" s="256"/>
      <c r="E73" s="257"/>
      <c r="F73" s="209">
        <f>F74+F78</f>
        <v>77.3</v>
      </c>
      <c r="G73" s="209">
        <f>G74+G78</f>
        <v>79.5</v>
      </c>
      <c r="H73" s="209">
        <f>H74+H78</f>
        <v>0</v>
      </c>
    </row>
    <row r="74" spans="1:8" s="247" customFormat="1" ht="60" customHeight="1">
      <c r="A74" s="201">
        <f t="shared" si="1"/>
        <v>66</v>
      </c>
      <c r="B74" s="214" t="s">
        <v>131</v>
      </c>
      <c r="C74" s="261">
        <v>8510051180</v>
      </c>
      <c r="D74" s="256">
        <v>100</v>
      </c>
      <c r="E74" s="154"/>
      <c r="F74" s="209">
        <f>F75</f>
        <v>75.7</v>
      </c>
      <c r="G74" s="209">
        <f t="shared" ref="G74:H76" si="15">G75</f>
        <v>77.900000000000006</v>
      </c>
      <c r="H74" s="209">
        <f t="shared" si="15"/>
        <v>0</v>
      </c>
    </row>
    <row r="75" spans="1:8" s="247" customFormat="1" ht="32.25" customHeight="1">
      <c r="A75" s="201">
        <f t="shared" ref="A75:A142" si="16">A74+1</f>
        <v>67</v>
      </c>
      <c r="B75" s="214" t="s">
        <v>133</v>
      </c>
      <c r="C75" s="261">
        <v>8510051180</v>
      </c>
      <c r="D75" s="256">
        <v>120</v>
      </c>
      <c r="E75" s="154"/>
      <c r="F75" s="209">
        <f>F76</f>
        <v>75.7</v>
      </c>
      <c r="G75" s="209">
        <f t="shared" si="15"/>
        <v>77.900000000000006</v>
      </c>
      <c r="H75" s="209">
        <f t="shared" si="15"/>
        <v>0</v>
      </c>
    </row>
    <row r="76" spans="1:8" s="247" customFormat="1" ht="15.75" customHeight="1">
      <c r="A76" s="201">
        <f t="shared" si="16"/>
        <v>68</v>
      </c>
      <c r="B76" s="195" t="s">
        <v>84</v>
      </c>
      <c r="C76" s="261">
        <v>8510051180</v>
      </c>
      <c r="D76" s="256">
        <v>120</v>
      </c>
      <c r="E76" s="92" t="s">
        <v>85</v>
      </c>
      <c r="F76" s="209">
        <f>F77</f>
        <v>75.7</v>
      </c>
      <c r="G76" s="209">
        <f t="shared" si="15"/>
        <v>77.900000000000006</v>
      </c>
      <c r="H76" s="209">
        <f t="shared" si="15"/>
        <v>0</v>
      </c>
    </row>
    <row r="77" spans="1:8" s="247" customFormat="1" ht="15.75" customHeight="1">
      <c r="A77" s="201">
        <f t="shared" si="16"/>
        <v>69</v>
      </c>
      <c r="B77" s="195" t="s">
        <v>87</v>
      </c>
      <c r="C77" s="261">
        <v>8510051180</v>
      </c>
      <c r="D77" s="256">
        <v>120</v>
      </c>
      <c r="E77" s="92" t="s">
        <v>88</v>
      </c>
      <c r="F77" s="209">
        <v>75.7</v>
      </c>
      <c r="G77" s="209">
        <v>77.900000000000006</v>
      </c>
      <c r="H77" s="262">
        <v>0</v>
      </c>
    </row>
    <row r="78" spans="1:8" s="247" customFormat="1" ht="32.25" customHeight="1">
      <c r="A78" s="201">
        <f t="shared" si="16"/>
        <v>70</v>
      </c>
      <c r="B78" s="214" t="s">
        <v>178</v>
      </c>
      <c r="C78" s="261">
        <v>8510051180</v>
      </c>
      <c r="D78" s="256">
        <v>200</v>
      </c>
      <c r="E78" s="154"/>
      <c r="F78" s="209">
        <f>F79</f>
        <v>1.6</v>
      </c>
      <c r="G78" s="209">
        <f t="shared" ref="G78:H80" si="17">G79</f>
        <v>1.6</v>
      </c>
      <c r="H78" s="209">
        <f t="shared" si="17"/>
        <v>0</v>
      </c>
    </row>
    <row r="79" spans="1:8" s="247" customFormat="1" ht="39.75" customHeight="1">
      <c r="A79" s="201">
        <f t="shared" si="16"/>
        <v>71</v>
      </c>
      <c r="B79" s="263" t="s">
        <v>138</v>
      </c>
      <c r="C79" s="264">
        <v>8510051180</v>
      </c>
      <c r="D79" s="265">
        <v>240</v>
      </c>
      <c r="E79" s="266"/>
      <c r="F79" s="267">
        <f>F80</f>
        <v>1.6</v>
      </c>
      <c r="G79" s="267">
        <f t="shared" si="17"/>
        <v>1.6</v>
      </c>
      <c r="H79" s="267">
        <f t="shared" si="17"/>
        <v>0</v>
      </c>
    </row>
    <row r="80" spans="1:8" s="247" customFormat="1" ht="15" customHeight="1">
      <c r="A80" s="201">
        <f t="shared" si="16"/>
        <v>72</v>
      </c>
      <c r="B80" s="195" t="s">
        <v>84</v>
      </c>
      <c r="C80" s="261">
        <v>8510051180</v>
      </c>
      <c r="D80" s="256">
        <v>240</v>
      </c>
      <c r="E80" s="92" t="s">
        <v>85</v>
      </c>
      <c r="F80" s="209">
        <f>F81</f>
        <v>1.6</v>
      </c>
      <c r="G80" s="209">
        <f t="shared" si="17"/>
        <v>1.6</v>
      </c>
      <c r="H80" s="209">
        <f t="shared" si="17"/>
        <v>0</v>
      </c>
    </row>
    <row r="81" spans="1:8" s="247" customFormat="1" ht="15" customHeight="1">
      <c r="A81" s="201">
        <f t="shared" si="16"/>
        <v>73</v>
      </c>
      <c r="B81" s="195" t="s">
        <v>87</v>
      </c>
      <c r="C81" s="261">
        <v>8510051180</v>
      </c>
      <c r="D81" s="256">
        <v>240</v>
      </c>
      <c r="E81" s="92" t="s">
        <v>88</v>
      </c>
      <c r="F81" s="209">
        <v>1.6</v>
      </c>
      <c r="G81" s="209">
        <v>1.6</v>
      </c>
      <c r="H81" s="209">
        <v>0</v>
      </c>
    </row>
    <row r="82" spans="1:8" s="260" customFormat="1" ht="45.75" customHeight="1">
      <c r="A82" s="201">
        <f t="shared" si="16"/>
        <v>74</v>
      </c>
      <c r="B82" s="214" t="s">
        <v>317</v>
      </c>
      <c r="C82" s="256">
        <v>8510075140</v>
      </c>
      <c r="D82" s="256"/>
      <c r="E82" s="257"/>
      <c r="F82" s="209">
        <f>F83</f>
        <v>4.5999999999999996</v>
      </c>
      <c r="G82" s="209">
        <f t="shared" ref="G82:H85" si="18">G83</f>
        <v>4.5999999999999996</v>
      </c>
      <c r="H82" s="209">
        <f t="shared" si="18"/>
        <v>4.5999999999999996</v>
      </c>
    </row>
    <row r="83" spans="1:8" s="247" customFormat="1" ht="30.75" customHeight="1">
      <c r="A83" s="201">
        <f t="shared" si="16"/>
        <v>75</v>
      </c>
      <c r="B83" s="214" t="s">
        <v>136</v>
      </c>
      <c r="C83" s="256">
        <v>8510075140</v>
      </c>
      <c r="D83" s="256">
        <v>200</v>
      </c>
      <c r="E83" s="257"/>
      <c r="F83" s="209">
        <f>F84</f>
        <v>4.5999999999999996</v>
      </c>
      <c r="G83" s="209">
        <f t="shared" si="18"/>
        <v>4.5999999999999996</v>
      </c>
      <c r="H83" s="209">
        <f t="shared" si="18"/>
        <v>4.5999999999999996</v>
      </c>
    </row>
    <row r="84" spans="1:8" s="247" customFormat="1" ht="31.5" customHeight="1">
      <c r="A84" s="201">
        <f t="shared" si="16"/>
        <v>76</v>
      </c>
      <c r="B84" s="214" t="s">
        <v>138</v>
      </c>
      <c r="C84" s="256">
        <v>8510075140</v>
      </c>
      <c r="D84" s="256">
        <v>240</v>
      </c>
      <c r="E84" s="257"/>
      <c r="F84" s="209">
        <f>F85</f>
        <v>4.5999999999999996</v>
      </c>
      <c r="G84" s="209">
        <f t="shared" si="18"/>
        <v>4.5999999999999996</v>
      </c>
      <c r="H84" s="209">
        <f t="shared" si="18"/>
        <v>4.5999999999999996</v>
      </c>
    </row>
    <row r="85" spans="1:8" s="247" customFormat="1" ht="18" customHeight="1">
      <c r="A85" s="201">
        <f t="shared" si="16"/>
        <v>77</v>
      </c>
      <c r="B85" s="195" t="s">
        <v>69</v>
      </c>
      <c r="C85" s="256">
        <v>8510075140</v>
      </c>
      <c r="D85" s="256">
        <v>240</v>
      </c>
      <c r="E85" s="257" t="s">
        <v>70</v>
      </c>
      <c r="F85" s="209">
        <f>F86</f>
        <v>4.5999999999999996</v>
      </c>
      <c r="G85" s="209">
        <f t="shared" si="18"/>
        <v>4.5999999999999996</v>
      </c>
      <c r="H85" s="209">
        <f t="shared" si="18"/>
        <v>4.5999999999999996</v>
      </c>
    </row>
    <row r="86" spans="1:8" s="247" customFormat="1" ht="18.75" customHeight="1">
      <c r="A86" s="201">
        <f t="shared" si="16"/>
        <v>78</v>
      </c>
      <c r="B86" s="195" t="s">
        <v>81</v>
      </c>
      <c r="C86" s="256">
        <v>8510075140</v>
      </c>
      <c r="D86" s="256">
        <v>240</v>
      </c>
      <c r="E86" s="257" t="s">
        <v>82</v>
      </c>
      <c r="F86" s="209">
        <v>4.5999999999999996</v>
      </c>
      <c r="G86" s="209">
        <v>4.5999999999999996</v>
      </c>
      <c r="H86" s="209">
        <v>4.5999999999999996</v>
      </c>
    </row>
    <row r="87" spans="1:8" s="247" customFormat="1" ht="62.25" customHeight="1">
      <c r="A87" s="201">
        <f t="shared" si="16"/>
        <v>79</v>
      </c>
      <c r="B87" s="195" t="s">
        <v>318</v>
      </c>
      <c r="C87" s="256">
        <v>8510080110</v>
      </c>
      <c r="D87" s="256"/>
      <c r="E87" s="257"/>
      <c r="F87" s="209">
        <f>F88</f>
        <v>6.3</v>
      </c>
      <c r="G87" s="209">
        <f t="shared" ref="G87:H90" si="19">G88</f>
        <v>6.3</v>
      </c>
      <c r="H87" s="209">
        <f t="shared" si="19"/>
        <v>6.3</v>
      </c>
    </row>
    <row r="88" spans="1:8" s="247" customFormat="1" ht="17.25" customHeight="1">
      <c r="A88" s="201">
        <f t="shared" si="16"/>
        <v>80</v>
      </c>
      <c r="B88" s="214" t="s">
        <v>179</v>
      </c>
      <c r="C88" s="256">
        <v>8510080110</v>
      </c>
      <c r="D88" s="256">
        <v>800</v>
      </c>
      <c r="E88" s="257"/>
      <c r="F88" s="209">
        <f>F89</f>
        <v>6.3</v>
      </c>
      <c r="G88" s="209">
        <f t="shared" si="19"/>
        <v>6.3</v>
      </c>
      <c r="H88" s="209">
        <f t="shared" si="19"/>
        <v>6.3</v>
      </c>
    </row>
    <row r="89" spans="1:8" s="247" customFormat="1" ht="17.25" customHeight="1">
      <c r="A89" s="201">
        <f t="shared" si="16"/>
        <v>81</v>
      </c>
      <c r="B89" s="214" t="s">
        <v>151</v>
      </c>
      <c r="C89" s="256">
        <v>8510080110</v>
      </c>
      <c r="D89" s="256">
        <v>870</v>
      </c>
      <c r="E89" s="257"/>
      <c r="F89" s="209">
        <f>F90</f>
        <v>6.3</v>
      </c>
      <c r="G89" s="209">
        <f t="shared" si="19"/>
        <v>6.3</v>
      </c>
      <c r="H89" s="209">
        <f t="shared" si="19"/>
        <v>6.3</v>
      </c>
    </row>
    <row r="90" spans="1:8" s="247" customFormat="1" ht="18" customHeight="1">
      <c r="A90" s="201">
        <f t="shared" si="16"/>
        <v>82</v>
      </c>
      <c r="B90" s="195" t="s">
        <v>69</v>
      </c>
      <c r="C90" s="256">
        <v>8510080110</v>
      </c>
      <c r="D90" s="256">
        <v>870</v>
      </c>
      <c r="E90" s="257" t="s">
        <v>70</v>
      </c>
      <c r="F90" s="209">
        <f>F91</f>
        <v>6.3</v>
      </c>
      <c r="G90" s="209">
        <f t="shared" si="19"/>
        <v>6.3</v>
      </c>
      <c r="H90" s="209">
        <f t="shared" si="19"/>
        <v>6.3</v>
      </c>
    </row>
    <row r="91" spans="1:8" s="247" customFormat="1" ht="17.25" customHeight="1">
      <c r="A91" s="201">
        <f t="shared" si="16"/>
        <v>83</v>
      </c>
      <c r="B91" s="195" t="s">
        <v>78</v>
      </c>
      <c r="C91" s="256">
        <v>8510080110</v>
      </c>
      <c r="D91" s="256">
        <v>870</v>
      </c>
      <c r="E91" s="257" t="s">
        <v>79</v>
      </c>
      <c r="F91" s="209">
        <v>6.3</v>
      </c>
      <c r="G91" s="268">
        <v>6.3</v>
      </c>
      <c r="H91" s="209">
        <v>6.3</v>
      </c>
    </row>
    <row r="92" spans="1:8" s="271" customFormat="1" ht="49.5" customHeight="1">
      <c r="A92" s="201">
        <f t="shared" si="16"/>
        <v>84</v>
      </c>
      <c r="B92" s="195" t="s">
        <v>319</v>
      </c>
      <c r="C92" s="256">
        <v>8510080210</v>
      </c>
      <c r="D92" s="269"/>
      <c r="E92" s="270"/>
      <c r="F92" s="209">
        <f>F93+F97+F101</f>
        <v>2431.6</v>
      </c>
      <c r="G92" s="209">
        <f t="shared" ref="G92:H92" si="20">G93+G97+G101</f>
        <v>2286.5</v>
      </c>
      <c r="H92" s="209">
        <f t="shared" si="20"/>
        <v>2287.9</v>
      </c>
    </row>
    <row r="93" spans="1:8" s="271" customFormat="1" ht="61.5" customHeight="1">
      <c r="A93" s="201">
        <f t="shared" si="16"/>
        <v>85</v>
      </c>
      <c r="B93" s="214" t="s">
        <v>131</v>
      </c>
      <c r="C93" s="256">
        <v>8510080210</v>
      </c>
      <c r="D93" s="256">
        <v>100</v>
      </c>
      <c r="E93" s="257"/>
      <c r="F93" s="209">
        <f>F94</f>
        <v>2132</v>
      </c>
      <c r="G93" s="209">
        <f t="shared" ref="G93:H94" si="21">G94</f>
        <v>2132</v>
      </c>
      <c r="H93" s="209">
        <f t="shared" si="21"/>
        <v>2132</v>
      </c>
    </row>
    <row r="94" spans="1:8" s="271" customFormat="1" ht="30.75" customHeight="1">
      <c r="A94" s="201">
        <f t="shared" si="16"/>
        <v>86</v>
      </c>
      <c r="B94" s="214" t="s">
        <v>133</v>
      </c>
      <c r="C94" s="256">
        <v>8510080210</v>
      </c>
      <c r="D94" s="256">
        <v>120</v>
      </c>
      <c r="E94" s="257"/>
      <c r="F94" s="209">
        <f>F95</f>
        <v>2132</v>
      </c>
      <c r="G94" s="209">
        <f t="shared" si="21"/>
        <v>2132</v>
      </c>
      <c r="H94" s="209">
        <f t="shared" si="21"/>
        <v>2132</v>
      </c>
    </row>
    <row r="95" spans="1:8" s="271" customFormat="1" ht="17.25" customHeight="1">
      <c r="A95" s="201">
        <f t="shared" si="16"/>
        <v>87</v>
      </c>
      <c r="B95" s="195" t="s">
        <v>69</v>
      </c>
      <c r="C95" s="256">
        <v>8510080210</v>
      </c>
      <c r="D95" s="256">
        <v>120</v>
      </c>
      <c r="E95" s="257" t="s">
        <v>70</v>
      </c>
      <c r="F95" s="209">
        <f>F96</f>
        <v>2132</v>
      </c>
      <c r="G95" s="209">
        <v>2132</v>
      </c>
      <c r="H95" s="209">
        <v>2132</v>
      </c>
    </row>
    <row r="96" spans="1:8" s="271" customFormat="1" ht="49.5" customHeight="1">
      <c r="A96" s="201">
        <f t="shared" si="16"/>
        <v>88</v>
      </c>
      <c r="B96" s="195" t="s">
        <v>73</v>
      </c>
      <c r="C96" s="256">
        <v>8510080210</v>
      </c>
      <c r="D96" s="256">
        <v>120</v>
      </c>
      <c r="E96" s="257" t="s">
        <v>74</v>
      </c>
      <c r="F96" s="209">
        <v>2132</v>
      </c>
      <c r="G96" s="209">
        <v>2132</v>
      </c>
      <c r="H96" s="209">
        <v>2132</v>
      </c>
    </row>
    <row r="97" spans="1:8" s="247" customFormat="1" ht="31.5" customHeight="1">
      <c r="A97" s="201">
        <f t="shared" si="16"/>
        <v>89</v>
      </c>
      <c r="B97" s="214" t="s">
        <v>136</v>
      </c>
      <c r="C97" s="256">
        <v>8510080210</v>
      </c>
      <c r="D97" s="256">
        <v>200</v>
      </c>
      <c r="E97" s="257"/>
      <c r="F97" s="209">
        <f>SUM(F98)</f>
        <v>298.60000000000002</v>
      </c>
      <c r="G97" s="209">
        <f t="shared" ref="G97:H97" si="22">SUM(G98)</f>
        <v>153.5</v>
      </c>
      <c r="H97" s="209">
        <f t="shared" si="22"/>
        <v>154.9</v>
      </c>
    </row>
    <row r="98" spans="1:8" s="247" customFormat="1" ht="32.25" customHeight="1">
      <c r="A98" s="201">
        <f t="shared" si="16"/>
        <v>90</v>
      </c>
      <c r="B98" s="214" t="s">
        <v>138</v>
      </c>
      <c r="C98" s="256">
        <v>8510080210</v>
      </c>
      <c r="D98" s="256">
        <v>240</v>
      </c>
      <c r="E98" s="257"/>
      <c r="F98" s="209">
        <f>SUM(F99)</f>
        <v>298.60000000000002</v>
      </c>
      <c r="G98" s="209">
        <f>SUM(G99)</f>
        <v>153.5</v>
      </c>
      <c r="H98" s="209">
        <f>SUM(H99)</f>
        <v>154.9</v>
      </c>
    </row>
    <row r="99" spans="1:8" s="247" customFormat="1" ht="18" customHeight="1">
      <c r="A99" s="201">
        <f t="shared" si="16"/>
        <v>91</v>
      </c>
      <c r="B99" s="195" t="s">
        <v>69</v>
      </c>
      <c r="C99" s="256">
        <v>8510080210</v>
      </c>
      <c r="D99" s="256">
        <v>240</v>
      </c>
      <c r="E99" s="257" t="s">
        <v>70</v>
      </c>
      <c r="F99" s="209">
        <f>SUM(F100)</f>
        <v>298.60000000000002</v>
      </c>
      <c r="G99" s="209">
        <f t="shared" ref="G99:H99" si="23">SUM(G100)</f>
        <v>153.5</v>
      </c>
      <c r="H99" s="209">
        <f t="shared" si="23"/>
        <v>154.9</v>
      </c>
    </row>
    <row r="100" spans="1:8" s="247" customFormat="1" ht="48.75" customHeight="1">
      <c r="A100" s="201">
        <f t="shared" si="16"/>
        <v>92</v>
      </c>
      <c r="B100" s="195" t="s">
        <v>73</v>
      </c>
      <c r="C100" s="256">
        <v>8510080210</v>
      </c>
      <c r="D100" s="256">
        <v>240</v>
      </c>
      <c r="E100" s="257" t="s">
        <v>74</v>
      </c>
      <c r="F100" s="209">
        <v>298.60000000000002</v>
      </c>
      <c r="G100" s="209">
        <v>153.5</v>
      </c>
      <c r="H100" s="209">
        <v>154.9</v>
      </c>
    </row>
    <row r="101" spans="1:8" s="247" customFormat="1" ht="22.5" customHeight="1">
      <c r="A101" s="201">
        <f t="shared" si="16"/>
        <v>93</v>
      </c>
      <c r="B101" s="96" t="s">
        <v>179</v>
      </c>
      <c r="C101" s="256">
        <v>8510080210</v>
      </c>
      <c r="D101" s="256">
        <v>800</v>
      </c>
      <c r="E101" s="257"/>
      <c r="F101" s="209">
        <v>1</v>
      </c>
      <c r="G101" s="209">
        <v>1</v>
      </c>
      <c r="H101" s="209">
        <v>1</v>
      </c>
    </row>
    <row r="102" spans="1:8" s="247" customFormat="1" ht="20.25" customHeight="1">
      <c r="A102" s="201">
        <f t="shared" si="16"/>
        <v>94</v>
      </c>
      <c r="B102" s="96" t="s">
        <v>475</v>
      </c>
      <c r="C102" s="256">
        <v>8510080210</v>
      </c>
      <c r="D102" s="256">
        <v>850</v>
      </c>
      <c r="E102" s="257"/>
      <c r="F102" s="209">
        <v>1</v>
      </c>
      <c r="G102" s="209">
        <v>1</v>
      </c>
      <c r="H102" s="209">
        <v>1</v>
      </c>
    </row>
    <row r="103" spans="1:8" s="247" customFormat="1" ht="21" customHeight="1">
      <c r="A103" s="201">
        <f t="shared" si="16"/>
        <v>95</v>
      </c>
      <c r="B103" s="280" t="s">
        <v>69</v>
      </c>
      <c r="C103" s="256">
        <v>8510080210</v>
      </c>
      <c r="D103" s="256">
        <v>850</v>
      </c>
      <c r="E103" s="257" t="s">
        <v>70</v>
      </c>
      <c r="F103" s="209">
        <v>1</v>
      </c>
      <c r="G103" s="209">
        <v>1</v>
      </c>
      <c r="H103" s="209">
        <v>1</v>
      </c>
    </row>
    <row r="104" spans="1:8" s="247" customFormat="1" ht="54.75" customHeight="1">
      <c r="A104" s="201">
        <f t="shared" si="16"/>
        <v>96</v>
      </c>
      <c r="B104" s="280" t="s">
        <v>73</v>
      </c>
      <c r="C104" s="256">
        <v>8510080210</v>
      </c>
      <c r="D104" s="256">
        <v>850</v>
      </c>
      <c r="E104" s="257" t="s">
        <v>74</v>
      </c>
      <c r="F104" s="209">
        <v>1</v>
      </c>
      <c r="G104" s="209">
        <v>1</v>
      </c>
      <c r="H104" s="209">
        <v>1</v>
      </c>
    </row>
    <row r="105" spans="1:8" s="247" customFormat="1" ht="35.25" customHeight="1">
      <c r="A105" s="201">
        <f t="shared" si="16"/>
        <v>97</v>
      </c>
      <c r="B105" s="91" t="s">
        <v>129</v>
      </c>
      <c r="C105" s="256">
        <v>8510080220</v>
      </c>
      <c r="D105" s="256"/>
      <c r="E105" s="257"/>
      <c r="F105" s="209">
        <v>939.9</v>
      </c>
      <c r="G105" s="209">
        <v>939.9</v>
      </c>
      <c r="H105" s="209">
        <v>939.9</v>
      </c>
    </row>
    <row r="106" spans="1:8" s="247" customFormat="1" ht="60" customHeight="1">
      <c r="A106" s="201">
        <f t="shared" si="16"/>
        <v>98</v>
      </c>
      <c r="B106" s="214" t="s">
        <v>131</v>
      </c>
      <c r="C106" s="256">
        <v>8510080220</v>
      </c>
      <c r="D106" s="256">
        <v>100</v>
      </c>
      <c r="E106" s="257"/>
      <c r="F106" s="209">
        <f>F107</f>
        <v>939.9</v>
      </c>
      <c r="G106" s="209">
        <f t="shared" ref="G106:H108" si="24">G107</f>
        <v>939.9</v>
      </c>
      <c r="H106" s="209">
        <f t="shared" si="24"/>
        <v>939.9</v>
      </c>
    </row>
    <row r="107" spans="1:8" s="247" customFormat="1" ht="33" customHeight="1">
      <c r="A107" s="201">
        <f t="shared" si="16"/>
        <v>99</v>
      </c>
      <c r="B107" s="214" t="s">
        <v>133</v>
      </c>
      <c r="C107" s="256">
        <v>8510080220</v>
      </c>
      <c r="D107" s="256">
        <v>120</v>
      </c>
      <c r="E107" s="257"/>
      <c r="F107" s="209">
        <f>F108</f>
        <v>939.9</v>
      </c>
      <c r="G107" s="209">
        <f t="shared" si="24"/>
        <v>939.9</v>
      </c>
      <c r="H107" s="209">
        <f t="shared" si="24"/>
        <v>939.9</v>
      </c>
    </row>
    <row r="108" spans="1:8" s="247" customFormat="1" ht="16.5" customHeight="1">
      <c r="A108" s="201">
        <f t="shared" si="16"/>
        <v>100</v>
      </c>
      <c r="B108" s="195" t="s">
        <v>69</v>
      </c>
      <c r="C108" s="256">
        <v>8510080220</v>
      </c>
      <c r="D108" s="256">
        <v>120</v>
      </c>
      <c r="E108" s="257" t="s">
        <v>70</v>
      </c>
      <c r="F108" s="209">
        <f>F109</f>
        <v>939.9</v>
      </c>
      <c r="G108" s="209">
        <f t="shared" si="24"/>
        <v>939.9</v>
      </c>
      <c r="H108" s="209">
        <f t="shared" si="24"/>
        <v>939.9</v>
      </c>
    </row>
    <row r="109" spans="1:8" s="247" customFormat="1" ht="32.25" customHeight="1">
      <c r="A109" s="201">
        <f t="shared" si="16"/>
        <v>101</v>
      </c>
      <c r="B109" s="195" t="s">
        <v>180</v>
      </c>
      <c r="C109" s="256">
        <v>8510080220</v>
      </c>
      <c r="D109" s="256">
        <v>120</v>
      </c>
      <c r="E109" s="257" t="s">
        <v>72</v>
      </c>
      <c r="F109" s="209">
        <v>939.9</v>
      </c>
      <c r="G109" s="209">
        <v>939.9</v>
      </c>
      <c r="H109" s="209">
        <v>939.9</v>
      </c>
    </row>
    <row r="110" spans="1:8" s="247" customFormat="1" ht="46.5" customHeight="1">
      <c r="A110" s="201">
        <f t="shared" si="16"/>
        <v>102</v>
      </c>
      <c r="B110" s="214" t="s">
        <v>431</v>
      </c>
      <c r="C110" s="256">
        <v>8510080250</v>
      </c>
      <c r="D110" s="256"/>
      <c r="E110" s="257"/>
      <c r="F110" s="209">
        <v>0.5</v>
      </c>
      <c r="G110" s="209">
        <v>0.5</v>
      </c>
      <c r="H110" s="209">
        <v>0.5</v>
      </c>
    </row>
    <row r="111" spans="1:8" s="247" customFormat="1" ht="18.75" customHeight="1">
      <c r="A111" s="201">
        <f t="shared" si="16"/>
        <v>103</v>
      </c>
      <c r="B111" s="214" t="s">
        <v>142</v>
      </c>
      <c r="C111" s="256">
        <v>8510080250</v>
      </c>
      <c r="D111" s="256">
        <v>500</v>
      </c>
      <c r="E111" s="257"/>
      <c r="F111" s="209">
        <v>0.5</v>
      </c>
      <c r="G111" s="209">
        <v>0.5</v>
      </c>
      <c r="H111" s="209">
        <v>0.5</v>
      </c>
    </row>
    <row r="112" spans="1:8" s="247" customFormat="1" ht="19.5" customHeight="1">
      <c r="A112" s="201">
        <f t="shared" si="16"/>
        <v>104</v>
      </c>
      <c r="B112" s="214" t="s">
        <v>144</v>
      </c>
      <c r="C112" s="256">
        <v>8510080250</v>
      </c>
      <c r="D112" s="256">
        <v>540</v>
      </c>
      <c r="E112" s="257"/>
      <c r="F112" s="209">
        <v>0.5</v>
      </c>
      <c r="G112" s="209">
        <v>0.5</v>
      </c>
      <c r="H112" s="209">
        <v>0.5</v>
      </c>
    </row>
    <row r="113" spans="1:8" s="247" customFormat="1" ht="18" customHeight="1">
      <c r="A113" s="201">
        <f t="shared" si="16"/>
        <v>105</v>
      </c>
      <c r="B113" s="195" t="s">
        <v>69</v>
      </c>
      <c r="C113" s="256">
        <v>8510080250</v>
      </c>
      <c r="D113" s="256">
        <v>540</v>
      </c>
      <c r="E113" s="257" t="s">
        <v>70</v>
      </c>
      <c r="F113" s="209">
        <v>0.5</v>
      </c>
      <c r="G113" s="209">
        <v>0.5</v>
      </c>
      <c r="H113" s="209">
        <v>0.5</v>
      </c>
    </row>
    <row r="114" spans="1:8" s="247" customFormat="1" ht="32.25" customHeight="1">
      <c r="A114" s="201">
        <f t="shared" si="16"/>
        <v>106</v>
      </c>
      <c r="B114" s="195" t="s">
        <v>75</v>
      </c>
      <c r="C114" s="256">
        <v>8510080250</v>
      </c>
      <c r="D114" s="256">
        <v>540</v>
      </c>
      <c r="E114" s="257" t="s">
        <v>76</v>
      </c>
      <c r="F114" s="209">
        <v>0.5</v>
      </c>
      <c r="G114" s="209">
        <v>0.5</v>
      </c>
      <c r="H114" s="209">
        <v>0.5</v>
      </c>
    </row>
    <row r="115" spans="1:8" s="260" customFormat="1" ht="48" customHeight="1">
      <c r="A115" s="201">
        <f t="shared" si="16"/>
        <v>107</v>
      </c>
      <c r="B115" s="214" t="s">
        <v>320</v>
      </c>
      <c r="C115" s="256">
        <v>8510080310</v>
      </c>
      <c r="D115" s="256"/>
      <c r="E115" s="257"/>
      <c r="F115" s="209">
        <f>F116</f>
        <v>39.6</v>
      </c>
      <c r="G115" s="209">
        <f t="shared" ref="G115:H118" si="25">G116</f>
        <v>39.6</v>
      </c>
      <c r="H115" s="209">
        <f t="shared" si="25"/>
        <v>39.6</v>
      </c>
    </row>
    <row r="116" spans="1:8" s="247" customFormat="1" ht="16.5" customHeight="1">
      <c r="A116" s="201">
        <f t="shared" si="16"/>
        <v>108</v>
      </c>
      <c r="B116" s="214" t="s">
        <v>142</v>
      </c>
      <c r="C116" s="256">
        <v>8510080310</v>
      </c>
      <c r="D116" s="256">
        <v>500</v>
      </c>
      <c r="E116" s="257"/>
      <c r="F116" s="209">
        <f>F117</f>
        <v>39.6</v>
      </c>
      <c r="G116" s="209">
        <f t="shared" si="25"/>
        <v>39.6</v>
      </c>
      <c r="H116" s="209">
        <f t="shared" si="25"/>
        <v>39.6</v>
      </c>
    </row>
    <row r="117" spans="1:8" s="247" customFormat="1" ht="15" customHeight="1">
      <c r="A117" s="201">
        <f t="shared" si="16"/>
        <v>109</v>
      </c>
      <c r="B117" s="214" t="s">
        <v>144</v>
      </c>
      <c r="C117" s="256">
        <v>8510080310</v>
      </c>
      <c r="D117" s="256">
        <v>540</v>
      </c>
      <c r="E117" s="257"/>
      <c r="F117" s="209">
        <f>F118</f>
        <v>39.6</v>
      </c>
      <c r="G117" s="209">
        <f t="shared" si="25"/>
        <v>39.6</v>
      </c>
      <c r="H117" s="209">
        <f t="shared" si="25"/>
        <v>39.6</v>
      </c>
    </row>
    <row r="118" spans="1:8" s="247" customFormat="1" ht="15" customHeight="1">
      <c r="A118" s="201">
        <f t="shared" si="16"/>
        <v>110</v>
      </c>
      <c r="B118" s="195" t="s">
        <v>69</v>
      </c>
      <c r="C118" s="256">
        <v>8510080310</v>
      </c>
      <c r="D118" s="256">
        <v>540</v>
      </c>
      <c r="E118" s="257" t="s">
        <v>70</v>
      </c>
      <c r="F118" s="209">
        <f>F119</f>
        <v>39.6</v>
      </c>
      <c r="G118" s="209">
        <f t="shared" si="25"/>
        <v>39.6</v>
      </c>
      <c r="H118" s="209">
        <f t="shared" si="25"/>
        <v>39.6</v>
      </c>
    </row>
    <row r="119" spans="1:8" s="247" customFormat="1" ht="48" customHeight="1">
      <c r="A119" s="201">
        <f t="shared" si="16"/>
        <v>111</v>
      </c>
      <c r="B119" s="195" t="s">
        <v>75</v>
      </c>
      <c r="C119" s="256">
        <v>8510080310</v>
      </c>
      <c r="D119" s="256">
        <v>540</v>
      </c>
      <c r="E119" s="257" t="s">
        <v>76</v>
      </c>
      <c r="F119" s="209">
        <v>39.6</v>
      </c>
      <c r="G119" s="209">
        <v>39.6</v>
      </c>
      <c r="H119" s="209">
        <v>39.6</v>
      </c>
    </row>
    <row r="120" spans="1:8" s="260" customFormat="1" ht="47.25" customHeight="1">
      <c r="A120" s="201">
        <f t="shared" si="16"/>
        <v>112</v>
      </c>
      <c r="B120" s="214" t="s">
        <v>321</v>
      </c>
      <c r="C120" s="261">
        <v>8510080340</v>
      </c>
      <c r="D120" s="261"/>
      <c r="E120" s="92"/>
      <c r="F120" s="272">
        <f>F121</f>
        <v>63.45</v>
      </c>
      <c r="G120" s="272">
        <f t="shared" ref="G120:H123" si="26">G121</f>
        <v>63.45</v>
      </c>
      <c r="H120" s="272">
        <f t="shared" si="26"/>
        <v>63.45</v>
      </c>
    </row>
    <row r="121" spans="1:8" s="247" customFormat="1" ht="17.25" customHeight="1">
      <c r="A121" s="201">
        <f t="shared" si="16"/>
        <v>113</v>
      </c>
      <c r="B121" s="214" t="s">
        <v>142</v>
      </c>
      <c r="C121" s="261">
        <v>8510080340</v>
      </c>
      <c r="D121" s="261">
        <v>500</v>
      </c>
      <c r="E121" s="92"/>
      <c r="F121" s="272">
        <f>F122</f>
        <v>63.45</v>
      </c>
      <c r="G121" s="272">
        <f t="shared" si="26"/>
        <v>63.45</v>
      </c>
      <c r="H121" s="272">
        <f t="shared" si="26"/>
        <v>63.45</v>
      </c>
    </row>
    <row r="122" spans="1:8" s="247" customFormat="1" ht="17.25" customHeight="1">
      <c r="A122" s="201">
        <f t="shared" si="16"/>
        <v>114</v>
      </c>
      <c r="B122" s="214" t="s">
        <v>144</v>
      </c>
      <c r="C122" s="261">
        <v>8510080340</v>
      </c>
      <c r="D122" s="261">
        <v>540</v>
      </c>
      <c r="E122" s="92"/>
      <c r="F122" s="272">
        <f>F123</f>
        <v>63.45</v>
      </c>
      <c r="G122" s="272">
        <f t="shared" si="26"/>
        <v>63.45</v>
      </c>
      <c r="H122" s="272">
        <f t="shared" si="26"/>
        <v>63.45</v>
      </c>
    </row>
    <row r="123" spans="1:8" s="247" customFormat="1" ht="19.5" customHeight="1">
      <c r="A123" s="201">
        <f t="shared" si="16"/>
        <v>115</v>
      </c>
      <c r="B123" s="195" t="s">
        <v>69</v>
      </c>
      <c r="C123" s="261">
        <v>8510080340</v>
      </c>
      <c r="D123" s="261">
        <v>540</v>
      </c>
      <c r="E123" s="92" t="s">
        <v>70</v>
      </c>
      <c r="F123" s="272">
        <f>F124</f>
        <v>63.45</v>
      </c>
      <c r="G123" s="272">
        <f t="shared" si="26"/>
        <v>63.45</v>
      </c>
      <c r="H123" s="272">
        <f t="shared" si="26"/>
        <v>63.45</v>
      </c>
    </row>
    <row r="124" spans="1:8" s="247" customFormat="1" ht="48.75" customHeight="1">
      <c r="A124" s="201">
        <f t="shared" si="16"/>
        <v>116</v>
      </c>
      <c r="B124" s="195" t="s">
        <v>73</v>
      </c>
      <c r="C124" s="261">
        <v>8510080340</v>
      </c>
      <c r="D124" s="261">
        <v>540</v>
      </c>
      <c r="E124" s="92" t="s">
        <v>74</v>
      </c>
      <c r="F124" s="272">
        <v>63.45</v>
      </c>
      <c r="G124" s="272">
        <v>63.45</v>
      </c>
      <c r="H124" s="272">
        <v>63.45</v>
      </c>
    </row>
    <row r="125" spans="1:8" s="247" customFormat="1" ht="46.5" customHeight="1">
      <c r="A125" s="201">
        <f t="shared" si="16"/>
        <v>117</v>
      </c>
      <c r="B125" s="214" t="s">
        <v>323</v>
      </c>
      <c r="C125" s="261">
        <v>8510080350</v>
      </c>
      <c r="D125" s="261"/>
      <c r="E125" s="92"/>
      <c r="F125" s="262">
        <f>F126</f>
        <v>48.4</v>
      </c>
      <c r="G125" s="262">
        <f t="shared" ref="G125:H128" si="27">G126</f>
        <v>48.4</v>
      </c>
      <c r="H125" s="262">
        <f t="shared" si="27"/>
        <v>48.4</v>
      </c>
    </row>
    <row r="126" spans="1:8" s="247" customFormat="1" ht="14.25" customHeight="1">
      <c r="A126" s="201">
        <f t="shared" si="16"/>
        <v>118</v>
      </c>
      <c r="B126" s="214" t="s">
        <v>142</v>
      </c>
      <c r="C126" s="261">
        <v>8510080350</v>
      </c>
      <c r="D126" s="261">
        <v>500</v>
      </c>
      <c r="E126" s="92"/>
      <c r="F126" s="262">
        <f>F127</f>
        <v>48.4</v>
      </c>
      <c r="G126" s="262">
        <f t="shared" si="27"/>
        <v>48.4</v>
      </c>
      <c r="H126" s="262">
        <f t="shared" si="27"/>
        <v>48.4</v>
      </c>
    </row>
    <row r="127" spans="1:8" s="247" customFormat="1" ht="18.75" customHeight="1">
      <c r="A127" s="201">
        <f t="shared" si="16"/>
        <v>119</v>
      </c>
      <c r="B127" s="214" t="s">
        <v>144</v>
      </c>
      <c r="C127" s="261">
        <v>8510080350</v>
      </c>
      <c r="D127" s="261">
        <v>540</v>
      </c>
      <c r="E127" s="92"/>
      <c r="F127" s="262">
        <f>F128</f>
        <v>48.4</v>
      </c>
      <c r="G127" s="262">
        <f t="shared" si="27"/>
        <v>48.4</v>
      </c>
      <c r="H127" s="262">
        <f t="shared" si="27"/>
        <v>48.4</v>
      </c>
    </row>
    <row r="128" spans="1:8" s="247" customFormat="1" ht="15" customHeight="1">
      <c r="A128" s="201">
        <f t="shared" si="16"/>
        <v>120</v>
      </c>
      <c r="B128" s="195" t="s">
        <v>69</v>
      </c>
      <c r="C128" s="261">
        <v>8510080350</v>
      </c>
      <c r="D128" s="261">
        <v>540</v>
      </c>
      <c r="E128" s="92" t="s">
        <v>70</v>
      </c>
      <c r="F128" s="262">
        <f>F129</f>
        <v>48.4</v>
      </c>
      <c r="G128" s="262">
        <f t="shared" si="27"/>
        <v>48.4</v>
      </c>
      <c r="H128" s="262">
        <f t="shared" si="27"/>
        <v>48.4</v>
      </c>
    </row>
    <row r="129" spans="1:8" s="247" customFormat="1" ht="48.75" customHeight="1">
      <c r="A129" s="201">
        <f t="shared" si="16"/>
        <v>121</v>
      </c>
      <c r="B129" s="195" t="s">
        <v>73</v>
      </c>
      <c r="C129" s="261">
        <v>8510080350</v>
      </c>
      <c r="D129" s="261">
        <v>540</v>
      </c>
      <c r="E129" s="92" t="s">
        <v>74</v>
      </c>
      <c r="F129" s="262">
        <v>48.4</v>
      </c>
      <c r="G129" s="262">
        <v>48.4</v>
      </c>
      <c r="H129" s="262">
        <v>48.4</v>
      </c>
    </row>
    <row r="130" spans="1:8" s="260" customFormat="1" ht="47.25" customHeight="1">
      <c r="A130" s="201">
        <f t="shared" si="16"/>
        <v>122</v>
      </c>
      <c r="B130" s="214" t="s">
        <v>337</v>
      </c>
      <c r="C130" s="256">
        <v>8510080380</v>
      </c>
      <c r="D130" s="256"/>
      <c r="E130" s="257"/>
      <c r="F130" s="209">
        <f>F131</f>
        <v>64.8</v>
      </c>
      <c r="G130" s="209">
        <f t="shared" ref="G130:H133" si="28">G131</f>
        <v>64.8</v>
      </c>
      <c r="H130" s="209">
        <f t="shared" si="28"/>
        <v>64.8</v>
      </c>
    </row>
    <row r="131" spans="1:8" s="247" customFormat="1" ht="16.5" customHeight="1">
      <c r="A131" s="201">
        <f t="shared" si="16"/>
        <v>123</v>
      </c>
      <c r="B131" s="214" t="s">
        <v>142</v>
      </c>
      <c r="C131" s="256">
        <v>8510080380</v>
      </c>
      <c r="D131" s="256">
        <v>500</v>
      </c>
      <c r="E131" s="257"/>
      <c r="F131" s="209">
        <f>F132</f>
        <v>64.8</v>
      </c>
      <c r="G131" s="209">
        <f t="shared" si="28"/>
        <v>64.8</v>
      </c>
      <c r="H131" s="209">
        <f t="shared" si="28"/>
        <v>64.8</v>
      </c>
    </row>
    <row r="132" spans="1:8" s="247" customFormat="1" ht="15" customHeight="1">
      <c r="A132" s="201">
        <f t="shared" si="16"/>
        <v>124</v>
      </c>
      <c r="B132" s="214" t="s">
        <v>144</v>
      </c>
      <c r="C132" s="256">
        <v>8510080380</v>
      </c>
      <c r="D132" s="256">
        <v>540</v>
      </c>
      <c r="E132" s="257"/>
      <c r="F132" s="209">
        <f>F133</f>
        <v>64.8</v>
      </c>
      <c r="G132" s="209">
        <f t="shared" si="28"/>
        <v>64.8</v>
      </c>
      <c r="H132" s="209">
        <f t="shared" si="28"/>
        <v>64.8</v>
      </c>
    </row>
    <row r="133" spans="1:8" s="247" customFormat="1" ht="15" customHeight="1">
      <c r="A133" s="201">
        <f t="shared" si="16"/>
        <v>125</v>
      </c>
      <c r="B133" s="195" t="s">
        <v>69</v>
      </c>
      <c r="C133" s="256">
        <v>8510080380</v>
      </c>
      <c r="D133" s="256">
        <v>500</v>
      </c>
      <c r="E133" s="257" t="s">
        <v>70</v>
      </c>
      <c r="F133" s="209">
        <f>F134</f>
        <v>64.8</v>
      </c>
      <c r="G133" s="209">
        <f t="shared" si="28"/>
        <v>64.8</v>
      </c>
      <c r="H133" s="209">
        <f t="shared" si="28"/>
        <v>64.8</v>
      </c>
    </row>
    <row r="134" spans="1:8" s="247" customFormat="1" ht="48" customHeight="1">
      <c r="A134" s="201">
        <f t="shared" si="16"/>
        <v>126</v>
      </c>
      <c r="B134" s="195" t="s">
        <v>75</v>
      </c>
      <c r="C134" s="256">
        <v>8510080380</v>
      </c>
      <c r="D134" s="256">
        <v>540</v>
      </c>
      <c r="E134" s="257" t="s">
        <v>76</v>
      </c>
      <c r="F134" s="209">
        <v>64.8</v>
      </c>
      <c r="G134" s="209">
        <v>64.8</v>
      </c>
      <c r="H134" s="209">
        <v>64.8</v>
      </c>
    </row>
    <row r="135" spans="1:8" s="271" customFormat="1" ht="49.5" customHeight="1">
      <c r="A135" s="201">
        <f t="shared" si="16"/>
        <v>127</v>
      </c>
      <c r="B135" s="91" t="s">
        <v>448</v>
      </c>
      <c r="C135" s="256">
        <v>8510080610</v>
      </c>
      <c r="D135" s="269"/>
      <c r="E135" s="270"/>
      <c r="F135" s="209">
        <f>F136</f>
        <v>303.2</v>
      </c>
      <c r="G135" s="209">
        <f t="shared" ref="G135:H135" si="29">G136</f>
        <v>303.2</v>
      </c>
      <c r="H135" s="209">
        <f t="shared" si="29"/>
        <v>303.2</v>
      </c>
    </row>
    <row r="136" spans="1:8" s="271" customFormat="1" ht="61.5" customHeight="1">
      <c r="A136" s="201">
        <f t="shared" si="16"/>
        <v>128</v>
      </c>
      <c r="B136" s="214" t="s">
        <v>131</v>
      </c>
      <c r="C136" s="256">
        <v>8510080610</v>
      </c>
      <c r="D136" s="256">
        <v>100</v>
      </c>
      <c r="E136" s="257"/>
      <c r="F136" s="209">
        <f>F137</f>
        <v>303.2</v>
      </c>
      <c r="G136" s="209">
        <f t="shared" ref="G136:H138" si="30">G137</f>
        <v>303.2</v>
      </c>
      <c r="H136" s="209">
        <f t="shared" si="30"/>
        <v>303.2</v>
      </c>
    </row>
    <row r="137" spans="1:8" s="271" customFormat="1" ht="30.75" customHeight="1">
      <c r="A137" s="201">
        <f t="shared" si="16"/>
        <v>129</v>
      </c>
      <c r="B137" s="214" t="s">
        <v>133</v>
      </c>
      <c r="C137" s="256">
        <v>8510080610</v>
      </c>
      <c r="D137" s="256">
        <v>120</v>
      </c>
      <c r="E137" s="257"/>
      <c r="F137" s="209">
        <f>F138</f>
        <v>303.2</v>
      </c>
      <c r="G137" s="209">
        <f t="shared" si="30"/>
        <v>303.2</v>
      </c>
      <c r="H137" s="209">
        <f t="shared" si="30"/>
        <v>303.2</v>
      </c>
    </row>
    <row r="138" spans="1:8" s="271" customFormat="1" ht="17.25" customHeight="1">
      <c r="A138" s="201">
        <f t="shared" si="16"/>
        <v>130</v>
      </c>
      <c r="B138" s="280" t="s">
        <v>69</v>
      </c>
      <c r="C138" s="256">
        <v>8510080610</v>
      </c>
      <c r="D138" s="256">
        <v>120</v>
      </c>
      <c r="E138" s="257" t="s">
        <v>70</v>
      </c>
      <c r="F138" s="209">
        <f>F139</f>
        <v>303.2</v>
      </c>
      <c r="G138" s="209">
        <f t="shared" si="30"/>
        <v>303.2</v>
      </c>
      <c r="H138" s="209">
        <f t="shared" si="30"/>
        <v>303.2</v>
      </c>
    </row>
    <row r="139" spans="1:8" s="271" customFormat="1" ht="49.5" customHeight="1">
      <c r="A139" s="201">
        <f t="shared" si="16"/>
        <v>131</v>
      </c>
      <c r="B139" s="280" t="s">
        <v>73</v>
      </c>
      <c r="C139" s="256">
        <v>8510080610</v>
      </c>
      <c r="D139" s="256">
        <v>120</v>
      </c>
      <c r="E139" s="257" t="s">
        <v>74</v>
      </c>
      <c r="F139" s="209">
        <v>303.2</v>
      </c>
      <c r="G139" s="209">
        <v>303.2</v>
      </c>
      <c r="H139" s="209">
        <v>303.2</v>
      </c>
    </row>
    <row r="140" spans="1:8" s="247" customFormat="1" ht="63.75" customHeight="1">
      <c r="A140" s="201">
        <f t="shared" si="16"/>
        <v>132</v>
      </c>
      <c r="B140" s="214" t="s">
        <v>322</v>
      </c>
      <c r="C140" s="256">
        <v>8510082500</v>
      </c>
      <c r="D140" s="256"/>
      <c r="E140" s="257"/>
      <c r="F140" s="209">
        <f>F141</f>
        <v>5.6</v>
      </c>
      <c r="G140" s="209">
        <f t="shared" ref="G140:H143" si="31">G141</f>
        <v>5.6</v>
      </c>
      <c r="H140" s="209">
        <f t="shared" si="31"/>
        <v>5.6</v>
      </c>
    </row>
    <row r="141" spans="1:8" s="247" customFormat="1" ht="16.5" customHeight="1">
      <c r="A141" s="201">
        <f t="shared" si="16"/>
        <v>133</v>
      </c>
      <c r="B141" s="214" t="s">
        <v>142</v>
      </c>
      <c r="C141" s="256">
        <v>8510082500</v>
      </c>
      <c r="D141" s="256">
        <v>500</v>
      </c>
      <c r="E141" s="257"/>
      <c r="F141" s="209">
        <f>F142</f>
        <v>5.6</v>
      </c>
      <c r="G141" s="209">
        <f t="shared" si="31"/>
        <v>5.6</v>
      </c>
      <c r="H141" s="209">
        <f t="shared" si="31"/>
        <v>5.6</v>
      </c>
    </row>
    <row r="142" spans="1:8" s="247" customFormat="1" ht="16.5" customHeight="1">
      <c r="A142" s="201">
        <f t="shared" si="16"/>
        <v>134</v>
      </c>
      <c r="B142" s="214" t="s">
        <v>144</v>
      </c>
      <c r="C142" s="256">
        <v>8510082500</v>
      </c>
      <c r="D142" s="256">
        <v>540</v>
      </c>
      <c r="E142" s="257"/>
      <c r="F142" s="209">
        <f>F143</f>
        <v>5.6</v>
      </c>
      <c r="G142" s="209">
        <f t="shared" si="31"/>
        <v>5.6</v>
      </c>
      <c r="H142" s="209">
        <f t="shared" si="31"/>
        <v>5.6</v>
      </c>
    </row>
    <row r="143" spans="1:8" s="247" customFormat="1" ht="17.25" customHeight="1">
      <c r="A143" s="201">
        <f t="shared" ref="A143:A146" si="32">A142+1</f>
        <v>135</v>
      </c>
      <c r="B143" s="195" t="s">
        <v>170</v>
      </c>
      <c r="C143" s="256">
        <v>8510082500</v>
      </c>
      <c r="D143" s="256">
        <v>540</v>
      </c>
      <c r="E143" s="257" t="s">
        <v>114</v>
      </c>
      <c r="F143" s="209">
        <f>F144</f>
        <v>5.6</v>
      </c>
      <c r="G143" s="209">
        <f t="shared" si="31"/>
        <v>5.6</v>
      </c>
      <c r="H143" s="209">
        <f t="shared" si="31"/>
        <v>5.6</v>
      </c>
    </row>
    <row r="144" spans="1:8" s="247" customFormat="1" ht="18.75" customHeight="1">
      <c r="A144" s="201">
        <f t="shared" si="32"/>
        <v>136</v>
      </c>
      <c r="B144" s="195" t="s">
        <v>116</v>
      </c>
      <c r="C144" s="256">
        <v>8510082500</v>
      </c>
      <c r="D144" s="256">
        <v>540</v>
      </c>
      <c r="E144" s="257" t="s">
        <v>117</v>
      </c>
      <c r="F144" s="209">
        <v>5.6</v>
      </c>
      <c r="G144" s="209">
        <v>5.6</v>
      </c>
      <c r="H144" s="209">
        <v>5.6</v>
      </c>
    </row>
    <row r="145" spans="1:8" s="247" customFormat="1" ht="16.5" customHeight="1">
      <c r="A145" s="201">
        <f t="shared" si="32"/>
        <v>137</v>
      </c>
      <c r="B145" s="242" t="s">
        <v>172</v>
      </c>
      <c r="C145" s="256"/>
      <c r="D145" s="256"/>
      <c r="E145" s="257"/>
      <c r="F145" s="208"/>
      <c r="G145" s="208">
        <v>133.1</v>
      </c>
      <c r="H145" s="208">
        <v>263.3</v>
      </c>
    </row>
    <row r="146" spans="1:8" ht="23.25" customHeight="1">
      <c r="A146" s="201">
        <f t="shared" si="32"/>
        <v>138</v>
      </c>
      <c r="B146" s="230" t="s">
        <v>119</v>
      </c>
      <c r="C146" s="231"/>
      <c r="D146" s="231"/>
      <c r="E146" s="232"/>
      <c r="F146" s="273">
        <f>F9+F38+F60+F72+F145</f>
        <v>5413.75</v>
      </c>
      <c r="G146" s="273">
        <f>G9+G38+G60+G72+G145</f>
        <v>5324.35</v>
      </c>
      <c r="H146" s="273">
        <f>H9+H38+H60+H72+H145</f>
        <v>5265.85</v>
      </c>
    </row>
    <row r="158" spans="1:8" ht="15.75">
      <c r="A158" s="276"/>
    </row>
  </sheetData>
  <mergeCells count="6">
    <mergeCell ref="A6:H6"/>
    <mergeCell ref="A1:H1"/>
    <mergeCell ref="A2:H2"/>
    <mergeCell ref="A3:H3"/>
    <mergeCell ref="A4:H4"/>
    <mergeCell ref="A5:H5"/>
  </mergeCells>
  <pageMargins left="0.78740157480314965" right="0.78740157480314965" top="0.98425196850393704" bottom="0.98425196850393704" header="0.51181102362204722" footer="0.51181102362204722"/>
  <pageSetup paperSize="9" scale="66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M19"/>
  <sheetViews>
    <sheetView view="pageBreakPreview" zoomScaleNormal="100" zoomScaleSheetLayoutView="100" workbookViewId="0">
      <selection activeCell="D2" sqref="D2:I2"/>
    </sheetView>
  </sheetViews>
  <sheetFormatPr defaultRowHeight="12.75"/>
  <cols>
    <col min="1" max="1" width="7.42578125" customWidth="1"/>
    <col min="2" max="2" width="4.7109375" customWidth="1"/>
    <col min="3" max="3" width="23.85546875" customWidth="1"/>
    <col min="4" max="4" width="14.140625" customWidth="1"/>
    <col min="5" max="5" width="17.42578125" customWidth="1"/>
    <col min="6" max="6" width="22.7109375" customWidth="1"/>
    <col min="7" max="7" width="5.85546875" customWidth="1"/>
    <col min="8" max="8" width="6.140625" customWidth="1"/>
    <col min="9" max="9" width="6" customWidth="1"/>
    <col min="13" max="13" width="13" customWidth="1"/>
  </cols>
  <sheetData>
    <row r="1" spans="1:13" ht="15.75">
      <c r="D1" s="342" t="s">
        <v>260</v>
      </c>
      <c r="E1" s="342"/>
      <c r="F1" s="342"/>
      <c r="G1" s="342"/>
      <c r="H1" s="342"/>
      <c r="I1" s="342"/>
    </row>
    <row r="2" spans="1:13" ht="15.75" customHeight="1">
      <c r="A2" s="126"/>
      <c r="B2" s="126"/>
      <c r="C2" s="126"/>
      <c r="D2" s="342" t="s">
        <v>467</v>
      </c>
      <c r="E2" s="342"/>
      <c r="F2" s="342"/>
      <c r="G2" s="342"/>
      <c r="H2" s="342"/>
      <c r="I2" s="342"/>
      <c r="L2" s="105"/>
      <c r="M2" s="105"/>
    </row>
    <row r="3" spans="1:13" ht="15.75" customHeight="1">
      <c r="A3" s="126"/>
      <c r="B3" s="126"/>
      <c r="C3" s="126"/>
      <c r="D3" s="342" t="s">
        <v>261</v>
      </c>
      <c r="E3" s="342"/>
      <c r="F3" s="342"/>
      <c r="G3" s="342"/>
      <c r="H3" s="342"/>
      <c r="I3" s="342"/>
      <c r="L3" s="105"/>
      <c r="M3" s="105"/>
    </row>
    <row r="4" spans="1:13" ht="15.75" customHeight="1">
      <c r="A4" s="126"/>
      <c r="B4" s="126"/>
      <c r="C4" s="126"/>
      <c r="D4" s="342" t="s">
        <v>459</v>
      </c>
      <c r="E4" s="342"/>
      <c r="F4" s="342"/>
      <c r="G4" s="342"/>
      <c r="H4" s="342"/>
      <c r="I4" s="342"/>
      <c r="L4" s="105"/>
      <c r="M4" s="105"/>
    </row>
    <row r="5" spans="1:13" ht="15.75" customHeight="1">
      <c r="A5" s="126"/>
      <c r="B5" s="126"/>
      <c r="C5" s="126"/>
      <c r="D5" s="126"/>
      <c r="L5" s="105"/>
      <c r="M5" s="105"/>
    </row>
    <row r="6" spans="1:13" ht="15.75">
      <c r="A6" s="5"/>
    </row>
    <row r="7" spans="1:13" ht="15.75">
      <c r="A7" s="5"/>
    </row>
    <row r="8" spans="1:13" ht="18.75">
      <c r="A8" s="5"/>
      <c r="E8" s="151" t="s">
        <v>324</v>
      </c>
    </row>
    <row r="9" spans="1:13" ht="18.75">
      <c r="A9" s="5"/>
      <c r="E9" s="151" t="s">
        <v>408</v>
      </c>
    </row>
    <row r="11" spans="1:13" ht="15.75">
      <c r="B11" s="343" t="s">
        <v>263</v>
      </c>
      <c r="C11" s="343" t="s">
        <v>264</v>
      </c>
      <c r="D11" s="169" t="s">
        <v>331</v>
      </c>
      <c r="E11" s="169" t="s">
        <v>351</v>
      </c>
      <c r="F11" s="152" t="s">
        <v>413</v>
      </c>
    </row>
    <row r="12" spans="1:13" ht="15.75">
      <c r="B12" s="344"/>
      <c r="C12" s="344"/>
      <c r="D12" s="34" t="s">
        <v>265</v>
      </c>
      <c r="E12" s="34" t="s">
        <v>265</v>
      </c>
      <c r="F12" s="149" t="s">
        <v>265</v>
      </c>
    </row>
    <row r="13" spans="1:13" ht="47.25">
      <c r="B13" s="35">
        <v>1</v>
      </c>
      <c r="C13" s="228" t="s">
        <v>426</v>
      </c>
      <c r="D13" s="153">
        <v>48.4</v>
      </c>
      <c r="E13" s="153">
        <v>48.4</v>
      </c>
      <c r="F13" s="153">
        <v>48.4</v>
      </c>
    </row>
    <row r="14" spans="1:13" ht="15.75">
      <c r="B14" s="35">
        <v>2</v>
      </c>
      <c r="C14" s="155" t="s">
        <v>262</v>
      </c>
      <c r="D14" s="239">
        <v>63.45</v>
      </c>
      <c r="E14" s="239">
        <v>63.45</v>
      </c>
      <c r="F14" s="239">
        <v>63.45</v>
      </c>
    </row>
    <row r="15" spans="1:13" ht="32.25" customHeight="1">
      <c r="B15" s="35">
        <v>3</v>
      </c>
      <c r="C15" s="155" t="s">
        <v>266</v>
      </c>
      <c r="D15" s="153">
        <v>39.6</v>
      </c>
      <c r="E15" s="153">
        <v>39.6</v>
      </c>
      <c r="F15" s="153">
        <v>39.6</v>
      </c>
    </row>
    <row r="16" spans="1:13" ht="15.75">
      <c r="B16" s="35">
        <v>4</v>
      </c>
      <c r="C16" s="155" t="s">
        <v>267</v>
      </c>
      <c r="D16" s="153">
        <v>5.6</v>
      </c>
      <c r="E16" s="153">
        <v>5.6</v>
      </c>
      <c r="F16" s="153">
        <v>5.6</v>
      </c>
    </row>
    <row r="17" spans="2:6" ht="31.5">
      <c r="B17" s="35">
        <v>5</v>
      </c>
      <c r="C17" s="170" t="s">
        <v>330</v>
      </c>
      <c r="D17" s="153">
        <v>64.8</v>
      </c>
      <c r="E17" s="153">
        <v>64.8</v>
      </c>
      <c r="F17" s="153">
        <v>64.8</v>
      </c>
    </row>
    <row r="18" spans="2:6" ht="31.5">
      <c r="B18" s="35">
        <v>6</v>
      </c>
      <c r="C18" s="195" t="s">
        <v>425</v>
      </c>
      <c r="D18" s="153">
        <v>0.5</v>
      </c>
      <c r="E18" s="153">
        <v>0.5</v>
      </c>
      <c r="F18" s="153">
        <v>0.5</v>
      </c>
    </row>
    <row r="19" spans="2:6" ht="15.75">
      <c r="B19" s="341" t="s">
        <v>268</v>
      </c>
      <c r="C19" s="341"/>
      <c r="D19" s="240">
        <f>SUM(D13:D18)</f>
        <v>222.34999999999997</v>
      </c>
      <c r="E19" s="240">
        <f>SUM(E13:E18)</f>
        <v>222.34999999999997</v>
      </c>
      <c r="F19" s="240">
        <f>SUM(F13:F18)</f>
        <v>222.34999999999997</v>
      </c>
    </row>
  </sheetData>
  <mergeCells count="7">
    <mergeCell ref="B19:C19"/>
    <mergeCell ref="D1:I1"/>
    <mergeCell ref="D2:I2"/>
    <mergeCell ref="D3:I3"/>
    <mergeCell ref="D4:I4"/>
    <mergeCell ref="C11:C12"/>
    <mergeCell ref="B11:B1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L20"/>
  <sheetViews>
    <sheetView zoomScaleNormal="100" workbookViewId="0">
      <selection activeCell="L15" sqref="L15"/>
    </sheetView>
  </sheetViews>
  <sheetFormatPr defaultRowHeight="12.75"/>
  <cols>
    <col min="8" max="8" width="6.42578125" customWidth="1"/>
    <col min="9" max="9" width="11" customWidth="1"/>
    <col min="10" max="10" width="10" customWidth="1"/>
    <col min="11" max="11" width="11" customWidth="1"/>
  </cols>
  <sheetData>
    <row r="1" spans="1:12" ht="15.75">
      <c r="A1" s="5"/>
      <c r="B1" s="5"/>
      <c r="C1" s="5"/>
      <c r="D1" s="5"/>
      <c r="E1" s="5"/>
      <c r="F1" s="5"/>
      <c r="G1" s="5"/>
      <c r="H1" s="5"/>
      <c r="I1" s="5" t="s">
        <v>390</v>
      </c>
      <c r="J1" s="5"/>
      <c r="K1" s="5"/>
      <c r="L1" s="5"/>
    </row>
    <row r="2" spans="1:12" ht="15.75">
      <c r="A2" s="5"/>
      <c r="B2" s="5"/>
      <c r="C2" s="5"/>
      <c r="D2" s="5"/>
      <c r="E2" s="5"/>
      <c r="F2" s="5"/>
      <c r="G2" s="5"/>
      <c r="H2" s="5"/>
      <c r="I2" s="5" t="s">
        <v>466</v>
      </c>
      <c r="J2" s="5"/>
      <c r="K2" s="5"/>
      <c r="L2" s="5"/>
    </row>
    <row r="3" spans="1:12" ht="15.75">
      <c r="A3" s="5"/>
      <c r="B3" s="5"/>
      <c r="C3" s="5"/>
      <c r="D3" s="5"/>
      <c r="E3" s="5"/>
      <c r="F3" s="5"/>
      <c r="G3" s="5"/>
      <c r="H3" s="5"/>
      <c r="I3" s="5" t="s">
        <v>391</v>
      </c>
      <c r="J3" s="5"/>
      <c r="K3" s="5"/>
      <c r="L3" s="5"/>
    </row>
    <row r="4" spans="1:12" ht="15.75">
      <c r="A4" s="5"/>
      <c r="B4" s="5"/>
      <c r="C4" s="5"/>
      <c r="D4" s="5"/>
      <c r="E4" s="5"/>
      <c r="F4" s="5"/>
      <c r="G4" s="5"/>
      <c r="H4" s="5"/>
      <c r="I4" s="5" t="s">
        <v>465</v>
      </c>
      <c r="J4" s="5"/>
      <c r="K4" s="5"/>
      <c r="L4" s="5"/>
    </row>
    <row r="5" spans="1:12" ht="15.7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</row>
    <row r="6" spans="1:12" ht="15.7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</row>
    <row r="7" spans="1:12" ht="15.75">
      <c r="A7" s="348" t="s">
        <v>392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</row>
    <row r="8" spans="1:12" ht="15.75">
      <c r="A8" s="348" t="s">
        <v>393</v>
      </c>
      <c r="B8" s="348"/>
      <c r="C8" s="348"/>
      <c r="D8" s="348"/>
      <c r="E8" s="348"/>
      <c r="F8" s="348"/>
      <c r="G8" s="348"/>
      <c r="H8" s="348"/>
      <c r="I8" s="348"/>
      <c r="J8" s="348"/>
      <c r="K8" s="348"/>
      <c r="L8" s="348"/>
    </row>
    <row r="9" spans="1:12" ht="15.75">
      <c r="A9" s="348" t="s">
        <v>394</v>
      </c>
      <c r="B9" s="348"/>
      <c r="C9" s="348"/>
      <c r="D9" s="348"/>
      <c r="E9" s="348"/>
      <c r="F9" s="348"/>
      <c r="G9" s="348"/>
      <c r="H9" s="348"/>
      <c r="I9" s="348"/>
      <c r="J9" s="348"/>
      <c r="K9" s="348"/>
      <c r="L9" s="348"/>
    </row>
    <row r="10" spans="1:12" ht="15.75">
      <c r="A10" s="348" t="s">
        <v>403</v>
      </c>
      <c r="B10" s="348"/>
      <c r="C10" s="348"/>
      <c r="D10" s="348"/>
      <c r="E10" s="348"/>
      <c r="F10" s="348"/>
      <c r="G10" s="348"/>
      <c r="H10" s="348"/>
      <c r="I10" s="348"/>
      <c r="J10" s="348"/>
      <c r="K10" s="348"/>
      <c r="L10" s="348"/>
    </row>
    <row r="11" spans="1:12" ht="15.75">
      <c r="A11" s="223"/>
      <c r="B11" s="223"/>
      <c r="C11" s="223"/>
      <c r="D11" s="223"/>
      <c r="E11" s="223"/>
      <c r="F11" s="223"/>
      <c r="G11" s="223"/>
      <c r="H11" s="223"/>
      <c r="I11" s="223"/>
      <c r="J11" s="223"/>
      <c r="K11" s="223"/>
      <c r="L11" s="223"/>
    </row>
    <row r="12" spans="1:12" ht="15.75">
      <c r="A12" s="349" t="s">
        <v>395</v>
      </c>
      <c r="B12" s="351" t="s">
        <v>402</v>
      </c>
      <c r="C12" s="352"/>
      <c r="D12" s="352"/>
      <c r="E12" s="352"/>
      <c r="F12" s="352"/>
      <c r="G12" s="352"/>
      <c r="H12" s="353"/>
      <c r="I12" s="303" t="s">
        <v>333</v>
      </c>
      <c r="J12" s="303" t="s">
        <v>353</v>
      </c>
      <c r="K12" s="303" t="s">
        <v>411</v>
      </c>
      <c r="L12" s="5"/>
    </row>
    <row r="13" spans="1:12" ht="15.75">
      <c r="A13" s="350"/>
      <c r="B13" s="354"/>
      <c r="C13" s="355"/>
      <c r="D13" s="355"/>
      <c r="E13" s="355"/>
      <c r="F13" s="355"/>
      <c r="G13" s="355"/>
      <c r="H13" s="356"/>
      <c r="I13" s="304"/>
      <c r="J13" s="304"/>
      <c r="K13" s="304"/>
      <c r="L13" s="5"/>
    </row>
    <row r="14" spans="1:12" ht="28.5" customHeight="1">
      <c r="A14" s="224" t="s">
        <v>245</v>
      </c>
      <c r="B14" s="357" t="s">
        <v>396</v>
      </c>
      <c r="C14" s="358"/>
      <c r="D14" s="358"/>
      <c r="E14" s="358"/>
      <c r="F14" s="358"/>
      <c r="G14" s="358"/>
      <c r="H14" s="359"/>
      <c r="I14" s="225">
        <v>0</v>
      </c>
      <c r="J14" s="225">
        <v>0</v>
      </c>
      <c r="K14" s="225">
        <v>0</v>
      </c>
      <c r="L14" s="5"/>
    </row>
    <row r="15" spans="1:12" ht="15.75">
      <c r="A15" s="224" t="s">
        <v>397</v>
      </c>
      <c r="B15" s="345" t="s">
        <v>400</v>
      </c>
      <c r="C15" s="346"/>
      <c r="D15" s="346"/>
      <c r="E15" s="346"/>
      <c r="F15" s="346"/>
      <c r="G15" s="346"/>
      <c r="H15" s="347"/>
      <c r="I15" s="225">
        <v>0</v>
      </c>
      <c r="J15" s="225">
        <v>0</v>
      </c>
      <c r="K15" s="225">
        <v>0</v>
      </c>
      <c r="L15" s="5"/>
    </row>
    <row r="16" spans="1:12" ht="15.75">
      <c r="A16" s="224" t="s">
        <v>398</v>
      </c>
      <c r="B16" s="345" t="s">
        <v>399</v>
      </c>
      <c r="C16" s="346"/>
      <c r="D16" s="346"/>
      <c r="E16" s="346"/>
      <c r="F16" s="346"/>
      <c r="G16" s="346"/>
      <c r="H16" s="347"/>
      <c r="I16" s="225">
        <v>0</v>
      </c>
      <c r="J16" s="225">
        <v>0</v>
      </c>
      <c r="K16" s="225">
        <v>0</v>
      </c>
      <c r="L16" s="5"/>
    </row>
    <row r="17" spans="1:12" ht="46.5" customHeight="1">
      <c r="A17" s="224" t="s">
        <v>247</v>
      </c>
      <c r="B17" s="357" t="s">
        <v>401</v>
      </c>
      <c r="C17" s="360"/>
      <c r="D17" s="360"/>
      <c r="E17" s="360"/>
      <c r="F17" s="360"/>
      <c r="G17" s="360"/>
      <c r="H17" s="361"/>
      <c r="I17" s="225">
        <v>0</v>
      </c>
      <c r="J17" s="225">
        <v>0</v>
      </c>
      <c r="K17" s="225">
        <v>0</v>
      </c>
      <c r="L17" s="5"/>
    </row>
    <row r="18" spans="1:12" ht="15.75">
      <c r="A18" s="224" t="s">
        <v>397</v>
      </c>
      <c r="B18" s="345" t="s">
        <v>400</v>
      </c>
      <c r="C18" s="346"/>
      <c r="D18" s="346"/>
      <c r="E18" s="346"/>
      <c r="F18" s="346"/>
      <c r="G18" s="346"/>
      <c r="H18" s="347"/>
      <c r="I18" s="225">
        <v>0</v>
      </c>
      <c r="J18" s="225">
        <v>0</v>
      </c>
      <c r="K18" s="225">
        <v>0</v>
      </c>
      <c r="L18" s="5"/>
    </row>
    <row r="19" spans="1:12" ht="15.75">
      <c r="A19" s="224" t="s">
        <v>398</v>
      </c>
      <c r="B19" s="345" t="s">
        <v>399</v>
      </c>
      <c r="C19" s="346"/>
      <c r="D19" s="346"/>
      <c r="E19" s="346"/>
      <c r="F19" s="346"/>
      <c r="G19" s="346"/>
      <c r="H19" s="347"/>
      <c r="I19" s="225">
        <v>0</v>
      </c>
      <c r="J19" s="225">
        <v>0</v>
      </c>
      <c r="K19" s="225">
        <v>0</v>
      </c>
      <c r="L19" s="5"/>
    </row>
    <row r="20" spans="1:12" ht="15.75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</row>
  </sheetData>
  <mergeCells count="15">
    <mergeCell ref="B19:H19"/>
    <mergeCell ref="A7:L7"/>
    <mergeCell ref="A8:L8"/>
    <mergeCell ref="A9:L9"/>
    <mergeCell ref="A10:L10"/>
    <mergeCell ref="A12:A13"/>
    <mergeCell ref="I12:I13"/>
    <mergeCell ref="J12:J13"/>
    <mergeCell ref="K12:K13"/>
    <mergeCell ref="B12:H13"/>
    <mergeCell ref="B14:H14"/>
    <mergeCell ref="B15:H15"/>
    <mergeCell ref="B16:H16"/>
    <mergeCell ref="B17:H17"/>
    <mergeCell ref="B18:H18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4</vt:i4>
      </vt:variant>
    </vt:vector>
  </HeadingPairs>
  <TitlesOfParts>
    <vt:vector size="13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приложение № 7</vt:lpstr>
      <vt:lpstr>приложение 8</vt:lpstr>
      <vt:lpstr>приложение 9</vt:lpstr>
      <vt:lpstr>'приложение 8'!OLE_LINK1</vt:lpstr>
      <vt:lpstr>'приложение 5'!Заголовки_для_печати</vt:lpstr>
      <vt:lpstr>'Приложение 2'!Область_печати</vt:lpstr>
      <vt:lpstr>'приложение 6'!Область_печати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Малышевская Инга Николаевна</dc:creator>
  <cp:lastModifiedBy>ADMIN</cp:lastModifiedBy>
  <cp:lastPrinted>2020-12-29T06:32:39Z</cp:lastPrinted>
  <dcterms:created xsi:type="dcterms:W3CDTF">2009-11-20T02:38:49Z</dcterms:created>
  <dcterms:modified xsi:type="dcterms:W3CDTF">2021-02-17T08:44:48Z</dcterms:modified>
</cp:coreProperties>
</file>